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640" activeTab="0"/>
  </bookViews>
  <sheets>
    <sheet name="4Κ_2015_ΥΕ_ΑΠΟΡΡΙΠΤΕΟΙ" sheetId="1" r:id="rId1"/>
  </sheets>
  <definedNames/>
  <calcPr fullCalcOnLoad="1"/>
</workbook>
</file>

<file path=xl/sharedStrings.xml><?xml version="1.0" encoding="utf-8"?>
<sst xmlns="http://schemas.openxmlformats.org/spreadsheetml/2006/main" count="1235" uniqueCount="628">
  <si>
    <t>226 ΘΕΣΕΙΣ ΠΕ ΚΑΙ ΥΕ ΣΕ ΦΟΡΕΙΣ ΤΟΥ  ΥΠΟΥΡΓΕΙΟΥ ΥΓΕΙΑΣ ΠΡΟΚΗΡΥΞΗ 4Κ/2015/15/10/2015</t>
  </si>
  <si>
    <t>Κ Α Τ Α Σ Τ Α Σ Η    Α Π Ο Ρ Ρ Ι Π Τ Ε Ω Ν</t>
  </si>
  <si>
    <t>ΥΠΟΧΡΕΩΤΙΚΗΣ ΕΚΠΑΙΔΕΥΣΗΣ (ΥΕ)</t>
  </si>
  <si>
    <t>Α/Α</t>
  </si>
  <si>
    <t>Α.Μ.</t>
  </si>
  <si>
    <t>Α.Δ.Τ.</t>
  </si>
  <si>
    <t>ΜΟΝΑΔΙΚΟΣ ΚΩΔΙΚΟΣ</t>
  </si>
  <si>
    <t>ΑΙΤΙΟΛΟΓΙΑ ΑΠΟΡΡΙΨΗΣ</t>
  </si>
  <si>
    <t>ΑΗ396412</t>
  </si>
  <si>
    <t>ΜΗ ΥΠΟΒΟΛΗ ΕΚΤΥΠΩΜΕΝΗΣ ΜΟΡΦΗΣ ΗΛΕΚΤΡΟΝΙΚΗΣ ΑΙΤΗΣΗΣ ΚΑΙ ΔΙΚΑΙΟΛΟΓΗΤΙΚΩΝ</t>
  </si>
  <si>
    <t>Τ049974</t>
  </si>
  <si>
    <t>ΜΗ ΥΠΟΒΟΛΗ ΕΚΤΥΠΩΜΕΝΗΣ ΜΟΡΦΗΣ ΗΛΕΚΤΡΟΝΙΚΗΣ ΑΙΤΗΣΗΣ</t>
  </si>
  <si>
    <t>Φ078583</t>
  </si>
  <si>
    <t>ΜΗ ΥΠΟΒΟΛΗ ΕΚΤΥΠΩΜΕΝΗΣ ΜΟΡΦΗΣ ΗΛΕΚΤΡΟΝΙΚΗΣ ΑΙΤΗΣΗΣ,ΜΗ ΚΑΤΑΒΟΛΗ ΠΑΡΑΒΟΛΟΥ</t>
  </si>
  <si>
    <t>ΑΑ869265</t>
  </si>
  <si>
    <t>ΑΕ359801</t>
  </si>
  <si>
    <t>ΑΙ728372</t>
  </si>
  <si>
    <t>Ν511888</t>
  </si>
  <si>
    <t>ΑΗ764973</t>
  </si>
  <si>
    <t>AI 780784</t>
  </si>
  <si>
    <t>ΑΒ667968</t>
  </si>
  <si>
    <t>ΑΚ410202</t>
  </si>
  <si>
    <t>ΟΡΙΟ ΗΛΙΚΙΑΣ ΥΠΟΨΗΦΙΟΥ</t>
  </si>
  <si>
    <t>ΑΒ242322</t>
  </si>
  <si>
    <t>ΑΖ238810</t>
  </si>
  <si>
    <t>Φ047372</t>
  </si>
  <si>
    <t>Χ923616</t>
  </si>
  <si>
    <t>ΑΙ715630</t>
  </si>
  <si>
    <t>Σ260356</t>
  </si>
  <si>
    <t>ΑΕ822336</t>
  </si>
  <si>
    <t>ΜΗ ΚΑΤΑΒΟΛΗ ΠΑΡΑΒΟΛΟΥ</t>
  </si>
  <si>
    <t>ΑΒ355547</t>
  </si>
  <si>
    <t>ΑΚ246373</t>
  </si>
  <si>
    <t>ΑΒ227220</t>
  </si>
  <si>
    <t>ΑΗ315915</t>
  </si>
  <si>
    <t>ΑΚ774664</t>
  </si>
  <si>
    <t>ΑΙ854288</t>
  </si>
  <si>
    <t>ΑΙ444496</t>
  </si>
  <si>
    <t>ΑΕ567250</t>
  </si>
  <si>
    <t>ΑΗ655034</t>
  </si>
  <si>
    <t>ΑΚ384895</t>
  </si>
  <si>
    <t>Χ891200</t>
  </si>
  <si>
    <t>ΑΕ062623</t>
  </si>
  <si>
    <t>ΑΚ809593</t>
  </si>
  <si>
    <t>ΑΙ913916</t>
  </si>
  <si>
    <t>ΑΖ644678</t>
  </si>
  <si>
    <t>Χ158847</t>
  </si>
  <si>
    <t>ΑΕ320635</t>
  </si>
  <si>
    <t>Φ083756</t>
  </si>
  <si>
    <t>ΑΖ136679</t>
  </si>
  <si>
    <t>ΑΜ102835</t>
  </si>
  <si>
    <t>ΑΖ033532</t>
  </si>
  <si>
    <t>Μ601924</t>
  </si>
  <si>
    <t>Ρ184806</t>
  </si>
  <si>
    <t>ΑΒ034220</t>
  </si>
  <si>
    <t>ΑΙ918021</t>
  </si>
  <si>
    <t>ΑΗ658274</t>
  </si>
  <si>
    <t>ΑΗ502857</t>
  </si>
  <si>
    <t>ΑΙ189245</t>
  </si>
  <si>
    <t>ΑΕ746581</t>
  </si>
  <si>
    <t>ΑΒ523755</t>
  </si>
  <si>
    <t>ΑΗ719983</t>
  </si>
  <si>
    <t>ΑΖ927269</t>
  </si>
  <si>
    <t>ΑΙ150849</t>
  </si>
  <si>
    <t>ΑΗ147865</t>
  </si>
  <si>
    <t>ΑΒ481816</t>
  </si>
  <si>
    <t>ΑΗ066958</t>
  </si>
  <si>
    <t>ΑΙ511950</t>
  </si>
  <si>
    <t>ΑΕ607984</t>
  </si>
  <si>
    <t>ΑΚ519834</t>
  </si>
  <si>
    <t>ΑΚ424243</t>
  </si>
  <si>
    <t>ΑΚ768521</t>
  </si>
  <si>
    <t>Ν784922</t>
  </si>
  <si>
    <t>ΑΚ577989</t>
  </si>
  <si>
    <t>Α217275</t>
  </si>
  <si>
    <t>Π280410</t>
  </si>
  <si>
    <t>ΑΗ762089</t>
  </si>
  <si>
    <t>ΑΑ971617</t>
  </si>
  <si>
    <t>ΑΑ132009</t>
  </si>
  <si>
    <t>Χ318271</t>
  </si>
  <si>
    <t>Τ284671</t>
  </si>
  <si>
    <t>Φ384182</t>
  </si>
  <si>
    <t>Σ450373</t>
  </si>
  <si>
    <t>ΑΖ720614</t>
  </si>
  <si>
    <t>ΑΙ409399</t>
  </si>
  <si>
    <t>Ρ046413</t>
  </si>
  <si>
    <t>Χ310305</t>
  </si>
  <si>
    <t>ΑΜ062470</t>
  </si>
  <si>
    <t>Σ195933</t>
  </si>
  <si>
    <t>ΑΙ309834</t>
  </si>
  <si>
    <t>Φ307164</t>
  </si>
  <si>
    <t>ΑΙ662062</t>
  </si>
  <si>
    <t>ΑΖ783167</t>
  </si>
  <si>
    <t>ΑΑ228224</t>
  </si>
  <si>
    <t>ΑΒ428195</t>
  </si>
  <si>
    <t>ΑΙ282937</t>
  </si>
  <si>
    <t>ΑΗ775066</t>
  </si>
  <si>
    <t>ΑΚ453191</t>
  </si>
  <si>
    <t>Χ244136</t>
  </si>
  <si>
    <t>ΑΙ852487</t>
  </si>
  <si>
    <t>ΑΗ431537</t>
  </si>
  <si>
    <t>Χ839272</t>
  </si>
  <si>
    <t>ΑΖ929271</t>
  </si>
  <si>
    <t>ΑΕ115204</t>
  </si>
  <si>
    <t>ΑΙ709286</t>
  </si>
  <si>
    <t>ΑΙ292778</t>
  </si>
  <si>
    <t>ΑΕ373820</t>
  </si>
  <si>
    <t>Σ101998</t>
  </si>
  <si>
    <t>ΑΚ434382</t>
  </si>
  <si>
    <t>ΑΙ848020</t>
  </si>
  <si>
    <t>ΑΗ460080</t>
  </si>
  <si>
    <t>AZ094440</t>
  </si>
  <si>
    <t>ΑΑ458719</t>
  </si>
  <si>
    <t>ΑΒ271831</t>
  </si>
  <si>
    <t>Ρ892277</t>
  </si>
  <si>
    <t>ΑΚ767483</t>
  </si>
  <si>
    <t>ΑΗ728332</t>
  </si>
  <si>
    <t>ΑΗ122541</t>
  </si>
  <si>
    <t>ΑΙ394911</t>
  </si>
  <si>
    <t>ΑΒ099231</t>
  </si>
  <si>
    <t>ΑΕ526989</t>
  </si>
  <si>
    <t>ΑΚ625345</t>
  </si>
  <si>
    <t>ΑΗ024535</t>
  </si>
  <si>
    <t>ΑΜ185335</t>
  </si>
  <si>
    <t>ΑΕ013979</t>
  </si>
  <si>
    <t>ΑΗ812965</t>
  </si>
  <si>
    <t>Χ 119826</t>
  </si>
  <si>
    <t>ΑΒ503558</t>
  </si>
  <si>
    <t>ΑΗ432734</t>
  </si>
  <si>
    <t>ΑΒ280898</t>
  </si>
  <si>
    <t>ΑΗ764549</t>
  </si>
  <si>
    <t>ΑΗ155860</t>
  </si>
  <si>
    <t>ΑΒ538443</t>
  </si>
  <si>
    <t>Χ718367</t>
  </si>
  <si>
    <t>ΑΙ562926</t>
  </si>
  <si>
    <t>Τ798339</t>
  </si>
  <si>
    <t>Σ804389</t>
  </si>
  <si>
    <t>ΑΖ929902</t>
  </si>
  <si>
    <t>Τ161028</t>
  </si>
  <si>
    <t>Σ014335</t>
  </si>
  <si>
    <t>ΕΛΛΕΙΨΗ ΤΙΤΛΟΥ</t>
  </si>
  <si>
    <t>ΑΒ177303</t>
  </si>
  <si>
    <t>ΑΚ843610</t>
  </si>
  <si>
    <t>Τ403129</t>
  </si>
  <si>
    <t>Σ442247</t>
  </si>
  <si>
    <t>ΑΙ256715</t>
  </si>
  <si>
    <t>Χ796461</t>
  </si>
  <si>
    <t>ΑΜ367689</t>
  </si>
  <si>
    <t>ΑΜ369956</t>
  </si>
  <si>
    <t>Π517053</t>
  </si>
  <si>
    <t>Ν804183</t>
  </si>
  <si>
    <t>ΑΖ227087</t>
  </si>
  <si>
    <t>ΑΖ600245</t>
  </si>
  <si>
    <t>Μ540971</t>
  </si>
  <si>
    <t>Μ597636</t>
  </si>
  <si>
    <t>ΑΚ511156</t>
  </si>
  <si>
    <t>ΑΖ464520</t>
  </si>
  <si>
    <t>Φ057228</t>
  </si>
  <si>
    <t>ΑΗ274125</t>
  </si>
  <si>
    <t>ΑΙ523086</t>
  </si>
  <si>
    <t>Ρ463889</t>
  </si>
  <si>
    <t>ΑΖ868132</t>
  </si>
  <si>
    <t>Σ768431</t>
  </si>
  <si>
    <t>ΑΜ324123</t>
  </si>
  <si>
    <t>ΑΗ156927</t>
  </si>
  <si>
    <t>ΑΙ320069</t>
  </si>
  <si>
    <t>Τ244709</t>
  </si>
  <si>
    <t>ΑΚ814415</t>
  </si>
  <si>
    <t>Χ744922</t>
  </si>
  <si>
    <t>ΑΜ268445</t>
  </si>
  <si>
    <t>Φ469047</t>
  </si>
  <si>
    <t>ΑΑ115386</t>
  </si>
  <si>
    <t>ΑΙ845790</t>
  </si>
  <si>
    <t>ΑΖ371489</t>
  </si>
  <si>
    <t>ΑΕ116339</t>
  </si>
  <si>
    <t>ΑΗ117106</t>
  </si>
  <si>
    <t>ΑΗ274057</t>
  </si>
  <si>
    <t>Χ906700</t>
  </si>
  <si>
    <t>ΑΒ808343</t>
  </si>
  <si>
    <t>Ρ137282</t>
  </si>
  <si>
    <t>ΑΖ138092</t>
  </si>
  <si>
    <t>ΑΜ283986</t>
  </si>
  <si>
    <t>ΑΗ340155</t>
  </si>
  <si>
    <t>ΑΑ326883</t>
  </si>
  <si>
    <t>ΑΙ843968</t>
  </si>
  <si>
    <t>ΑΙ583707</t>
  </si>
  <si>
    <t>Φ493240</t>
  </si>
  <si>
    <t>ΑΗ060678</t>
  </si>
  <si>
    <t>ΑΑ318140</t>
  </si>
  <si>
    <t>ΑΙ409851</t>
  </si>
  <si>
    <t>Ξ408833</t>
  </si>
  <si>
    <t>ΑΗ942610</t>
  </si>
  <si>
    <t>ΑΖ263741</t>
  </si>
  <si>
    <t>ΑΗ716587</t>
  </si>
  <si>
    <t>ΑΚ909389</t>
  </si>
  <si>
    <t>ΑΖ103330</t>
  </si>
  <si>
    <t>Ρ827235</t>
  </si>
  <si>
    <t>ΕΚΠΡΟΘΕΣΜΗ ΥΠΟΒΟΛΗ ΔΙΚΑΙΟΛΟΓΗΤΙΚΩΝ</t>
  </si>
  <si>
    <t>Χ410264</t>
  </si>
  <si>
    <t>ΑΒ470095</t>
  </si>
  <si>
    <t>ΑΗ314084</t>
  </si>
  <si>
    <t>ΑΒ330119</t>
  </si>
  <si>
    <t>ΑΑ382692</t>
  </si>
  <si>
    <t>Χ136411</t>
  </si>
  <si>
    <t>ΑΗ187372</t>
  </si>
  <si>
    <t>ΑΖ802119</t>
  </si>
  <si>
    <t>ΑΑ076758</t>
  </si>
  <si>
    <t>ΑΚ767726</t>
  </si>
  <si>
    <t>Χ928477</t>
  </si>
  <si>
    <t>Σ252553</t>
  </si>
  <si>
    <t>ΑΚ853378</t>
  </si>
  <si>
    <t>ΑΚ855223</t>
  </si>
  <si>
    <t>ΑΖ181914</t>
  </si>
  <si>
    <t>Ν240054</t>
  </si>
  <si>
    <t>ΑΗ133913</t>
  </si>
  <si>
    <t>Ρ077453</t>
  </si>
  <si>
    <t>Σ462012</t>
  </si>
  <si>
    <t>ΑΕ319491</t>
  </si>
  <si>
    <t>Χ598313</t>
  </si>
  <si>
    <t>Φ035363</t>
  </si>
  <si>
    <t>Σ621353</t>
  </si>
  <si>
    <t>Τ354285</t>
  </si>
  <si>
    <t>Κ765207</t>
  </si>
  <si>
    <t>ΑΖ297828</t>
  </si>
  <si>
    <t>Χ997240</t>
  </si>
  <si>
    <t>ΑΗ273254</t>
  </si>
  <si>
    <t>Χ866244</t>
  </si>
  <si>
    <t>ΑΖ179337</t>
  </si>
  <si>
    <t>ΑΖ567366</t>
  </si>
  <si>
    <t>ΑΚ669095</t>
  </si>
  <si>
    <t>ΑΜ121951</t>
  </si>
  <si>
    <t>ΑΚ027560</t>
  </si>
  <si>
    <t>Μ510903</t>
  </si>
  <si>
    <t>ΑΙ123933</t>
  </si>
  <si>
    <t>ΑΕ701391</t>
  </si>
  <si>
    <t>ΑΗ909651</t>
  </si>
  <si>
    <t>Π232012</t>
  </si>
  <si>
    <t>ΑΖ131377</t>
  </si>
  <si>
    <t>Μ490155</t>
  </si>
  <si>
    <t>Φ341657</t>
  </si>
  <si>
    <t>ΑΑ373737</t>
  </si>
  <si>
    <t>Π259775</t>
  </si>
  <si>
    <t>ΑΕ843213</t>
  </si>
  <si>
    <t>ΑΖ718321</t>
  </si>
  <si>
    <t>ΑΙ555707</t>
  </si>
  <si>
    <t>ΑΗ747252</t>
  </si>
  <si>
    <t>ΑΚ810728</t>
  </si>
  <si>
    <t>ΑΕ004107</t>
  </si>
  <si>
    <t>ΑΚ132264</t>
  </si>
  <si>
    <t>ΑΗ600179</t>
  </si>
  <si>
    <t>ΑΙ493436</t>
  </si>
  <si>
    <t>Χ742859</t>
  </si>
  <si>
    <t>ΑΑ115069</t>
  </si>
  <si>
    <t>ΑΚ665413</t>
  </si>
  <si>
    <t>ΑΚ955169</t>
  </si>
  <si>
    <t>Χ199151</t>
  </si>
  <si>
    <t>ΑΒ225857</t>
  </si>
  <si>
    <t>ΑΑ440596</t>
  </si>
  <si>
    <t>ΑΜ682175</t>
  </si>
  <si>
    <t>ΑΜ994049</t>
  </si>
  <si>
    <t>Ξ026707</t>
  </si>
  <si>
    <t>Ρ493547</t>
  </si>
  <si>
    <t>ΑΚ968002</t>
  </si>
  <si>
    <t>ΑΙ660184</t>
  </si>
  <si>
    <t>Χ259831</t>
  </si>
  <si>
    <t>ΑΗ264608</t>
  </si>
  <si>
    <t>ΑΙ195648</t>
  </si>
  <si>
    <t>ΑΜ025538</t>
  </si>
  <si>
    <t>ΑΚ032206</t>
  </si>
  <si>
    <t>ΑΖ622621</t>
  </si>
  <si>
    <t>ΑΜ844468</t>
  </si>
  <si>
    <t>ΑΒ039082</t>
  </si>
  <si>
    <t>ΑΖ599256</t>
  </si>
  <si>
    <t>ΑΖ588191</t>
  </si>
  <si>
    <t>ΑΖ493061</t>
  </si>
  <si>
    <t>Σ586632</t>
  </si>
  <si>
    <t>ΑΜ189784</t>
  </si>
  <si>
    <t>ΑΙ743532</t>
  </si>
  <si>
    <t>Ν915744</t>
  </si>
  <si>
    <t>ΑΖ939159</t>
  </si>
  <si>
    <t>ΑΖ129217</t>
  </si>
  <si>
    <t>Χ271711</t>
  </si>
  <si>
    <t>ΑΑ102636</t>
  </si>
  <si>
    <t>ΑΖ117039</t>
  </si>
  <si>
    <t>ΑΑ320169</t>
  </si>
  <si>
    <t>Τ198495</t>
  </si>
  <si>
    <t>ΑΗ040605</t>
  </si>
  <si>
    <t>ΑΖ738323</t>
  </si>
  <si>
    <t>ΑΚ578460</t>
  </si>
  <si>
    <t>ΑΖ638679</t>
  </si>
  <si>
    <t>ΑΚ601425</t>
  </si>
  <si>
    <t>Τ110257</t>
  </si>
  <si>
    <t>Ξ631203</t>
  </si>
  <si>
    <t>ΑΗ788222</t>
  </si>
  <si>
    <t>ΑΚ027127</t>
  </si>
  <si>
    <t>Χ919638</t>
  </si>
  <si>
    <t>ΑΚ632027</t>
  </si>
  <si>
    <t>Χ763019</t>
  </si>
  <si>
    <t>ΑΑ428208</t>
  </si>
  <si>
    <t>Σ252102</t>
  </si>
  <si>
    <t>ΑΚ518692</t>
  </si>
  <si>
    <t>ΑΖ396394</t>
  </si>
  <si>
    <t>ΑΗ895398</t>
  </si>
  <si>
    <t>ΑΙ840847</t>
  </si>
  <si>
    <t>BF4997197</t>
  </si>
  <si>
    <t>ΑΙ060153</t>
  </si>
  <si>
    <t>ΑΒ451353</t>
  </si>
  <si>
    <t>ΑΕ076332</t>
  </si>
  <si>
    <t>Φ057603</t>
  </si>
  <si>
    <t>ΑΜ138789</t>
  </si>
  <si>
    <t>ΑΖ682498</t>
  </si>
  <si>
    <t>ΑΖ874741</t>
  </si>
  <si>
    <t>Σ787249</t>
  </si>
  <si>
    <t>ΑΒ438755</t>
  </si>
  <si>
    <t>ΑΒ531900</t>
  </si>
  <si>
    <t>ΑΖ154833</t>
  </si>
  <si>
    <t>ΑΙ648756</t>
  </si>
  <si>
    <t>ΑΒ802151</t>
  </si>
  <si>
    <t>ΑΖ152231</t>
  </si>
  <si>
    <t>ΑΒ998191</t>
  </si>
  <si>
    <t>ΑΙ409499</t>
  </si>
  <si>
    <t>Χ908326</t>
  </si>
  <si>
    <t>ΑΗ533311</t>
  </si>
  <si>
    <t>Π773114</t>
  </si>
  <si>
    <t>ΑΕ342761</t>
  </si>
  <si>
    <t>ΑΙ611926</t>
  </si>
  <si>
    <t>ΑΙ915634</t>
  </si>
  <si>
    <t>ΑΚ538460</t>
  </si>
  <si>
    <t>ΑΙ096436</t>
  </si>
  <si>
    <t>Τ812777</t>
  </si>
  <si>
    <t>ΑΗ856271</t>
  </si>
  <si>
    <t>ΑΒ686507</t>
  </si>
  <si>
    <t>Χ198585</t>
  </si>
  <si>
    <t>ΑΗ758414</t>
  </si>
  <si>
    <t>Χ534785</t>
  </si>
  <si>
    <t>ΑΗ322931</t>
  </si>
  <si>
    <t>Χ588872</t>
  </si>
  <si>
    <t>ΑΚ939012</t>
  </si>
  <si>
    <t>Φ265351</t>
  </si>
  <si>
    <t>ΑΒ569347</t>
  </si>
  <si>
    <t>ΑΚ264706</t>
  </si>
  <si>
    <t>ΑΙ224059</t>
  </si>
  <si>
    <t>Κ697956</t>
  </si>
  <si>
    <t>ΑΑ012685</t>
  </si>
  <si>
    <t>ΑΖ212090</t>
  </si>
  <si>
    <t>ΑΒ045786</t>
  </si>
  <si>
    <t>Ν521632</t>
  </si>
  <si>
    <t>ΑΗ797652</t>
  </si>
  <si>
    <t>ΑΒ209836</t>
  </si>
  <si>
    <t>ΑΗ846568</t>
  </si>
  <si>
    <t>ΑΕ783710</t>
  </si>
  <si>
    <t>ΑΙ099759</t>
  </si>
  <si>
    <t>ΑΕ668544</t>
  </si>
  <si>
    <t>ΑΗ208748</t>
  </si>
  <si>
    <t>ΑΙ210319</t>
  </si>
  <si>
    <t>Χ175050</t>
  </si>
  <si>
    <t>Ν802365</t>
  </si>
  <si>
    <t>ΑΗ205399</t>
  </si>
  <si>
    <t>Χ714010</t>
  </si>
  <si>
    <t>ΑΖ784368</t>
  </si>
  <si>
    <t>ΑΕ759291</t>
  </si>
  <si>
    <t>Χ354206</t>
  </si>
  <si>
    <t>ΑΗ014821</t>
  </si>
  <si>
    <t>Χ552869</t>
  </si>
  <si>
    <t>ΑΗ605542</t>
  </si>
  <si>
    <t>ΑΜ907622</t>
  </si>
  <si>
    <t>Χ539821</t>
  </si>
  <si>
    <t>ΑΕ303629</t>
  </si>
  <si>
    <t>Σ714818</t>
  </si>
  <si>
    <t>ΑΖ135352</t>
  </si>
  <si>
    <t>ΑΒ854468</t>
  </si>
  <si>
    <t>Ξ789477</t>
  </si>
  <si>
    <t>ΑΜ043956</t>
  </si>
  <si>
    <t>ΑΚ722660</t>
  </si>
  <si>
    <t>ΑΕ514202</t>
  </si>
  <si>
    <t>ΑΕ813904</t>
  </si>
  <si>
    <t>ΑΖ088831</t>
  </si>
  <si>
    <t>ΑΚ621135</t>
  </si>
  <si>
    <t>Χ216064</t>
  </si>
  <si>
    <t>ΑΜ399084</t>
  </si>
  <si>
    <t>Τ048160</t>
  </si>
  <si>
    <t>ΑΗ035784</t>
  </si>
  <si>
    <t>ΑΗ689071</t>
  </si>
  <si>
    <t>Π757142</t>
  </si>
  <si>
    <t>Τ238030</t>
  </si>
  <si>
    <t>ΑΖ381089</t>
  </si>
  <si>
    <t>Τ866144</t>
  </si>
  <si>
    <t>ΑΙ730787</t>
  </si>
  <si>
    <t>ΑΕ651304</t>
  </si>
  <si>
    <t>ΑΒ032999</t>
  </si>
  <si>
    <t>ΑΙ057099</t>
  </si>
  <si>
    <t>Σ736522</t>
  </si>
  <si>
    <t>Τ316060</t>
  </si>
  <si>
    <t>ΑΚ015712</t>
  </si>
  <si>
    <t>Ρ718759</t>
  </si>
  <si>
    <t>Μ881127</t>
  </si>
  <si>
    <t>Χ256025</t>
  </si>
  <si>
    <t>ΑΑ030941</t>
  </si>
  <si>
    <t>Φ130031</t>
  </si>
  <si>
    <t>Σ000916</t>
  </si>
  <si>
    <t>ΑΗ557271</t>
  </si>
  <si>
    <t>Τ538654</t>
  </si>
  <si>
    <t>ΑΑ023643</t>
  </si>
  <si>
    <t>ΑΑ259581</t>
  </si>
  <si>
    <t>ΑΜ496834</t>
  </si>
  <si>
    <t>ΑΖ587744</t>
  </si>
  <si>
    <t>ΑΙ160398</t>
  </si>
  <si>
    <t>ΑΜ943548</t>
  </si>
  <si>
    <t>ΑΚ886245</t>
  </si>
  <si>
    <t>ΑΚ673917</t>
  </si>
  <si>
    <t>Χ023373</t>
  </si>
  <si>
    <t>ΑΙ521064</t>
  </si>
  <si>
    <t>ΑΖ424400</t>
  </si>
  <si>
    <t>ΑΗ317427</t>
  </si>
  <si>
    <t>Ξ705923</t>
  </si>
  <si>
    <t>ΑΜ063234</t>
  </si>
  <si>
    <t>ΑΕ184255</t>
  </si>
  <si>
    <t>Ξ641403</t>
  </si>
  <si>
    <t>ΑΑ753204</t>
  </si>
  <si>
    <t>ΑΜ971518</t>
  </si>
  <si>
    <t>ΑΚ645875</t>
  </si>
  <si>
    <t>ΑΙ651399</t>
  </si>
  <si>
    <t>Χ064731</t>
  </si>
  <si>
    <t>ΑΗ044536</t>
  </si>
  <si>
    <t>ΑΒ113681</t>
  </si>
  <si>
    <t>ΑΗ768062</t>
  </si>
  <si>
    <t>ΑΙ370422</t>
  </si>
  <si>
    <t>Χ382485</t>
  </si>
  <si>
    <t>Χ889639</t>
  </si>
  <si>
    <t>Χ518195</t>
  </si>
  <si>
    <t>Σ378673</t>
  </si>
  <si>
    <t>ΑΗ798773</t>
  </si>
  <si>
    <t>ΑΕ896385</t>
  </si>
  <si>
    <t>Χ583161</t>
  </si>
  <si>
    <t>ΑΚ251834</t>
  </si>
  <si>
    <t>ΑΕ804269</t>
  </si>
  <si>
    <t>Ξ930276</t>
  </si>
  <si>
    <t>ΑΚ016352</t>
  </si>
  <si>
    <t>ΑΖ811832</t>
  </si>
  <si>
    <t>Λ113888</t>
  </si>
  <si>
    <t>ΑΑ309711</t>
  </si>
  <si>
    <t>ΑΗ130689</t>
  </si>
  <si>
    <t>ΑΚ889725</t>
  </si>
  <si>
    <t>ΑΜ669777</t>
  </si>
  <si>
    <t>Σ815894</t>
  </si>
  <si>
    <t>Σ721165</t>
  </si>
  <si>
    <t>Φ346850</t>
  </si>
  <si>
    <t>Χ744040</t>
  </si>
  <si>
    <t>Χ910918</t>
  </si>
  <si>
    <t>ΑΚ430392</t>
  </si>
  <si>
    <t>ΑΑ412240</t>
  </si>
  <si>
    <t>ΑΙ660881</t>
  </si>
  <si>
    <t>ΑΖ334096</t>
  </si>
  <si>
    <t>Σ360945</t>
  </si>
  <si>
    <t>ΑΙ724777</t>
  </si>
  <si>
    <t>Σ397156</t>
  </si>
  <si>
    <t>ΑΖ721515</t>
  </si>
  <si>
    <t>Ν919999</t>
  </si>
  <si>
    <t>Χ443562</t>
  </si>
  <si>
    <t>Τ291988</t>
  </si>
  <si>
    <t>ΑΒ332128</t>
  </si>
  <si>
    <t>ΑΚ036128</t>
  </si>
  <si>
    <t>ΑΒ800185</t>
  </si>
  <si>
    <t>ΑΚ525708</t>
  </si>
  <si>
    <t>Χ188950</t>
  </si>
  <si>
    <t>ΑΙ094231</t>
  </si>
  <si>
    <t>ΑΖ593339</t>
  </si>
  <si>
    <t>Χ768405</t>
  </si>
  <si>
    <t>Χ416647</t>
  </si>
  <si>
    <t>ΑΕ979955</t>
  </si>
  <si>
    <t>ΑΑ412343</t>
  </si>
  <si>
    <t>ΑΑ968405</t>
  </si>
  <si>
    <t>Π940217</t>
  </si>
  <si>
    <t>ΑΗ249740</t>
  </si>
  <si>
    <t>Χ036298</t>
  </si>
  <si>
    <t>ΑΒ701828</t>
  </si>
  <si>
    <t>ΑΕ000689</t>
  </si>
  <si>
    <t>Χ727671</t>
  </si>
  <si>
    <t>ΑΗ667417</t>
  </si>
  <si>
    <t>ΑΙ141550</t>
  </si>
  <si>
    <t>ΑΜ200108</t>
  </si>
  <si>
    <t>ΑΕ142265</t>
  </si>
  <si>
    <t>ΑΑ035845</t>
  </si>
  <si>
    <t>Ξ140465</t>
  </si>
  <si>
    <t>ΑΚ887917</t>
  </si>
  <si>
    <t>ΑΕ022538</t>
  </si>
  <si>
    <t>ΑΗ670490</t>
  </si>
  <si>
    <t>Τ377289</t>
  </si>
  <si>
    <t>ΑΖ006224</t>
  </si>
  <si>
    <t>ΑΙ033618</t>
  </si>
  <si>
    <t>Τ110789</t>
  </si>
  <si>
    <t>Σ339921</t>
  </si>
  <si>
    <t>ΑΗ329721</t>
  </si>
  <si>
    <t>ΑΖ362885</t>
  </si>
  <si>
    <t>Λ289256</t>
  </si>
  <si>
    <t>ΑΙ041928</t>
  </si>
  <si>
    <t>ΑΙ149133</t>
  </si>
  <si>
    <t>ΑΜ179807</t>
  </si>
  <si>
    <t>Σ507711</t>
  </si>
  <si>
    <t>ΑΚ035668</t>
  </si>
  <si>
    <t>Σ056475</t>
  </si>
  <si>
    <t>ΑΗ522916</t>
  </si>
  <si>
    <t>ΑΕ729112</t>
  </si>
  <si>
    <t>Τ432723</t>
  </si>
  <si>
    <t>ΑΙ 328108</t>
  </si>
  <si>
    <t>Σ204243</t>
  </si>
  <si>
    <t>ΑΚ595609</t>
  </si>
  <si>
    <t>ΑΙ380532</t>
  </si>
  <si>
    <t>ΑΙ987179</t>
  </si>
  <si>
    <t>Ρ742709</t>
  </si>
  <si>
    <t>Ξ274395</t>
  </si>
  <si>
    <t>Χ186590</t>
  </si>
  <si>
    <t>ΑΕ819743</t>
  </si>
  <si>
    <t>ΑΖ039214</t>
  </si>
  <si>
    <t>ΑΙ265925</t>
  </si>
  <si>
    <t>Σ624470</t>
  </si>
  <si>
    <t>ΑΒ107052</t>
  </si>
  <si>
    <t>Ξ543324</t>
  </si>
  <si>
    <t>Τ289450</t>
  </si>
  <si>
    <t>ΑΕ997717</t>
  </si>
  <si>
    <t>ΑΖ394874</t>
  </si>
  <si>
    <t>ΑΖ374614</t>
  </si>
  <si>
    <t>ΑΗ912645</t>
  </si>
  <si>
    <t>ΑΕ617183</t>
  </si>
  <si>
    <t>ΑΜ869578</t>
  </si>
  <si>
    <t>Ρ924148</t>
  </si>
  <si>
    <t>ΑΗ241537</t>
  </si>
  <si>
    <t>Χ002046</t>
  </si>
  <si>
    <t>ΑΙ233360</t>
  </si>
  <si>
    <t>Π609946</t>
  </si>
  <si>
    <t>ΑΚ431962</t>
  </si>
  <si>
    <t>Σ051020</t>
  </si>
  <si>
    <t>ΑΚ936065</t>
  </si>
  <si>
    <t>ΑΑ324076</t>
  </si>
  <si>
    <t>ΑΙ352120</t>
  </si>
  <si>
    <t>ΑΚ156739</t>
  </si>
  <si>
    <t>Χ102153</t>
  </si>
  <si>
    <t>ΑΚ111865</t>
  </si>
  <si>
    <t>ΑΜ299616</t>
  </si>
  <si>
    <t>ΑΖ181850</t>
  </si>
  <si>
    <t>Σ596032</t>
  </si>
  <si>
    <t>ΑΕ009030</t>
  </si>
  <si>
    <t>Ρ359594</t>
  </si>
  <si>
    <t>ΑΖ534860</t>
  </si>
  <si>
    <t>ΑΑ307746</t>
  </si>
  <si>
    <t>ΑΗ622308</t>
  </si>
  <si>
    <t>ΑΜ177093</t>
  </si>
  <si>
    <t>ΑΚ355108</t>
  </si>
  <si>
    <t>ΑΗ219258</t>
  </si>
  <si>
    <t>ΑΗ614744</t>
  </si>
  <si>
    <t>Τ057862</t>
  </si>
  <si>
    <t>Χ894437</t>
  </si>
  <si>
    <t>ΜΗ ΥΠΟΒΟΛΗ ΗΛΕΚΤΡΟΝΙΚΗΣ ΑΙΤΗΣΗΣ</t>
  </si>
  <si>
    <t>Χ475516</t>
  </si>
  <si>
    <t>Ρ525355</t>
  </si>
  <si>
    <t>Ρ082905</t>
  </si>
  <si>
    <t>ΑΕ747159</t>
  </si>
  <si>
    <t>ΑΕ817720</t>
  </si>
  <si>
    <t>ΑΜ652800</t>
  </si>
  <si>
    <t>ΑΑ004740</t>
  </si>
  <si>
    <t>Σ048703</t>
  </si>
  <si>
    <t>ΑΑ392960</t>
  </si>
  <si>
    <t>ΑΖ691971</t>
  </si>
  <si>
    <t>ΑΑ084582</t>
  </si>
  <si>
    <t>Τ814682</t>
  </si>
  <si>
    <t>ΑΖ802671</t>
  </si>
  <si>
    <t>ΑΚ030302</t>
  </si>
  <si>
    <t>ΑΖ520099</t>
  </si>
  <si>
    <t>ΑΒ411699</t>
  </si>
  <si>
    <t>ΑΗ201316</t>
  </si>
  <si>
    <t>Ξ640970</t>
  </si>
  <si>
    <t>ΑΙ685148</t>
  </si>
  <si>
    <t>ΑΒ525481</t>
  </si>
  <si>
    <t>Τ105453</t>
  </si>
  <si>
    <t>ΑΗ245112</t>
  </si>
  <si>
    <t>Φ020409</t>
  </si>
  <si>
    <t>Φ064224</t>
  </si>
  <si>
    <t>ΑΑ363309</t>
  </si>
  <si>
    <t>ΑΒ245701</t>
  </si>
  <si>
    <t>ΑΗ730095</t>
  </si>
  <si>
    <t>ΑΚ952693</t>
  </si>
  <si>
    <t>ΑΒ711842</t>
  </si>
  <si>
    <t>ΑΗ539013</t>
  </si>
  <si>
    <t>ΑΚ613200</t>
  </si>
  <si>
    <t>ΑΜ368011</t>
  </si>
  <si>
    <t>ΑΖ285361</t>
  </si>
  <si>
    <t>Σ203780</t>
  </si>
  <si>
    <t>ΑΗ743193</t>
  </si>
  <si>
    <t>Σ097268</t>
  </si>
  <si>
    <t>ΑΒ383655</t>
  </si>
  <si>
    <t>ΑΖ272509</t>
  </si>
  <si>
    <t>ΑΒ277596</t>
  </si>
  <si>
    <t>ΑΗ677052</t>
  </si>
  <si>
    <t>Φ438108</t>
  </si>
  <si>
    <t>ΑΕ002583</t>
  </si>
  <si>
    <t>ΑΗ595619</t>
  </si>
  <si>
    <t>ΑΜ899587</t>
  </si>
  <si>
    <t>ΑΕ609920</t>
  </si>
  <si>
    <t>ΑΙ780784</t>
  </si>
  <si>
    <t>ΑΚ420055</t>
  </si>
  <si>
    <t>ΑΙ493643</t>
  </si>
  <si>
    <t>ΑΕ045252</t>
  </si>
  <si>
    <t>ΑΖ363248</t>
  </si>
  <si>
    <t>Χ867811</t>
  </si>
  <si>
    <t>ΑΒ038715</t>
  </si>
  <si>
    <t>ΑΗ317786</t>
  </si>
  <si>
    <t>ΑΗ763597</t>
  </si>
  <si>
    <t>ΑΒ125361</t>
  </si>
  <si>
    <t>ΑΖ417066</t>
  </si>
  <si>
    <t>ΑΚ721161</t>
  </si>
  <si>
    <t>ΑΕ237653</t>
  </si>
  <si>
    <t>ΑΜ012845</t>
  </si>
  <si>
    <t>ΑΜ133920</t>
  </si>
  <si>
    <t>ΑΜ061339</t>
  </si>
  <si>
    <t>Χ059344</t>
  </si>
  <si>
    <t>ΑΚ276263</t>
  </si>
  <si>
    <t>ΑΚ076215</t>
  </si>
  <si>
    <t>ΑΗ722925</t>
  </si>
  <si>
    <t>Χ805074</t>
  </si>
  <si>
    <t>ΑΒ277364</t>
  </si>
  <si>
    <t>Ρ360677</t>
  </si>
  <si>
    <t>Χ181422</t>
  </si>
  <si>
    <t>ΑΚ646981</t>
  </si>
  <si>
    <t>ΑΖ427656</t>
  </si>
  <si>
    <t>ΑΖ827023</t>
  </si>
  <si>
    <t>ΑΖ094440</t>
  </si>
  <si>
    <t>****************************************************************************************************************************</t>
  </si>
  <si>
    <t>*** Η ΜΗ ΣΥΜΠΛΗΡΩΣΗ ΤΩΝ ΑΠΑΡΑΙΤΗΤΩΝ ΣΤΟΙΧΕΙΩΝ ΣΤΗΝ ΑΙΤΗΣΗ ΙΣΟΔΥΝΑΜΕΙ ΜΕ ΤΗΝ ΕΛΛΕΙΨΗ ΤΩΝ ΣΤΟΙΧΕΙΩΝ ΑΥΤΩΝ ΑΠΟ ΤΟΝ ΥΠΟΨΗΦΙΟ ***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</si>
</sst>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2">
    <xf numFmtId="0" fontId="0" fillId="0" borderId="0" xfId="0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5"/>
  <sheetViews>
    <sheetView tabSelected="1" zoomScalePageLayoutView="0" workbookViewId="0" topLeftCell="A1">
      <selection activeCell="D1" sqref="D1:D16384"/>
    </sheetView>
  </sheetViews>
  <sheetFormatPr defaultColWidth="9.140625" defaultRowHeight="15"/>
  <cols>
    <col min="4" max="4" width="9.140625" style="1" customWidth="1"/>
  </cols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6" spans="1:5" ht="15">
      <c r="A6" t="s">
        <v>3</v>
      </c>
      <c r="B6" t="s">
        <v>4</v>
      </c>
      <c r="C6" t="s">
        <v>5</v>
      </c>
      <c r="D6" s="1" t="s">
        <v>6</v>
      </c>
      <c r="E6" t="s">
        <v>7</v>
      </c>
    </row>
    <row r="7" spans="1:5" ht="15">
      <c r="A7">
        <v>1</v>
      </c>
      <c r="B7">
        <v>5</v>
      </c>
      <c r="C7" t="s">
        <v>8</v>
      </c>
      <c r="D7" s="1" t="str">
        <f>"201511010025"</f>
        <v>201511010025</v>
      </c>
      <c r="E7" t="s">
        <v>9</v>
      </c>
    </row>
    <row r="8" spans="1:5" ht="15">
      <c r="A8">
        <v>2</v>
      </c>
      <c r="B8">
        <v>11</v>
      </c>
      <c r="C8" t="s">
        <v>10</v>
      </c>
      <c r="D8" s="1" t="str">
        <f>"201511010358"</f>
        <v>201511010358</v>
      </c>
      <c r="E8" t="s">
        <v>11</v>
      </c>
    </row>
    <row r="9" spans="1:5" ht="15">
      <c r="A9">
        <v>3</v>
      </c>
      <c r="B9">
        <v>40</v>
      </c>
      <c r="C9" t="s">
        <v>12</v>
      </c>
      <c r="D9" s="1" t="str">
        <f>"201510001163"</f>
        <v>201510001163</v>
      </c>
      <c r="E9" t="s">
        <v>13</v>
      </c>
    </row>
    <row r="10" spans="1:5" ht="15">
      <c r="A10">
        <v>4</v>
      </c>
      <c r="B10">
        <v>51</v>
      </c>
      <c r="C10" t="s">
        <v>14</v>
      </c>
      <c r="D10" s="1" t="str">
        <f>"201504000044"</f>
        <v>201504000044</v>
      </c>
      <c r="E10" t="s">
        <v>11</v>
      </c>
    </row>
    <row r="11" spans="1:5" ht="15">
      <c r="A11">
        <v>5</v>
      </c>
      <c r="B11">
        <v>59</v>
      </c>
      <c r="C11" t="s">
        <v>15</v>
      </c>
      <c r="D11" s="1" t="str">
        <f>"201511016475"</f>
        <v>201511016475</v>
      </c>
      <c r="E11" t="s">
        <v>9</v>
      </c>
    </row>
    <row r="12" spans="1:5" ht="15">
      <c r="A12">
        <v>6</v>
      </c>
      <c r="B12">
        <v>64</v>
      </c>
      <c r="C12" t="s">
        <v>16</v>
      </c>
      <c r="D12" s="1" t="str">
        <f>"201511013445"</f>
        <v>201511013445</v>
      </c>
      <c r="E12" t="s">
        <v>9</v>
      </c>
    </row>
    <row r="13" spans="1:5" ht="15">
      <c r="A13">
        <v>7</v>
      </c>
      <c r="B13">
        <v>81</v>
      </c>
      <c r="C13" t="s">
        <v>17</v>
      </c>
      <c r="D13" s="1" t="str">
        <f>"201511016124"</f>
        <v>201511016124</v>
      </c>
      <c r="E13" t="s">
        <v>11</v>
      </c>
    </row>
    <row r="14" spans="1:5" ht="15">
      <c r="A14">
        <v>8</v>
      </c>
      <c r="B14">
        <v>86</v>
      </c>
      <c r="C14" t="s">
        <v>18</v>
      </c>
      <c r="D14" s="1" t="str">
        <f>"201511011304"</f>
        <v>201511011304</v>
      </c>
      <c r="E14" t="s">
        <v>11</v>
      </c>
    </row>
    <row r="15" spans="1:5" ht="15">
      <c r="A15">
        <v>9</v>
      </c>
      <c r="B15">
        <v>97</v>
      </c>
      <c r="C15" t="s">
        <v>19</v>
      </c>
      <c r="D15" s="1" t="str">
        <f>"201511008644"</f>
        <v>201511008644</v>
      </c>
      <c r="E15" t="s">
        <v>9</v>
      </c>
    </row>
    <row r="16" spans="1:5" ht="15">
      <c r="A16">
        <v>10</v>
      </c>
      <c r="B16">
        <v>112</v>
      </c>
      <c r="C16" t="s">
        <v>20</v>
      </c>
      <c r="D16" s="1" t="str">
        <f>"201511007373"</f>
        <v>201511007373</v>
      </c>
      <c r="E16" t="s">
        <v>11</v>
      </c>
    </row>
    <row r="17" spans="1:5" ht="15">
      <c r="A17">
        <v>11</v>
      </c>
      <c r="B17">
        <v>113</v>
      </c>
      <c r="C17" t="s">
        <v>21</v>
      </c>
      <c r="D17" s="1" t="str">
        <f>"201511006881"</f>
        <v>201511006881</v>
      </c>
      <c r="E17" t="s">
        <v>22</v>
      </c>
    </row>
    <row r="18" spans="1:5" ht="15">
      <c r="A18">
        <v>12</v>
      </c>
      <c r="B18">
        <v>131</v>
      </c>
      <c r="C18" t="s">
        <v>23</v>
      </c>
      <c r="D18" s="1" t="str">
        <f>"201511010911"</f>
        <v>201511010911</v>
      </c>
      <c r="E18" t="s">
        <v>9</v>
      </c>
    </row>
    <row r="19" spans="1:5" ht="15">
      <c r="A19">
        <v>13</v>
      </c>
      <c r="B19">
        <v>134</v>
      </c>
      <c r="C19" t="s">
        <v>24</v>
      </c>
      <c r="D19" s="1" t="str">
        <f>"201507004507"</f>
        <v>201507004507</v>
      </c>
      <c r="E19" t="s">
        <v>9</v>
      </c>
    </row>
    <row r="20" spans="1:5" ht="15">
      <c r="A20">
        <v>14</v>
      </c>
      <c r="B20">
        <v>146</v>
      </c>
      <c r="C20" t="s">
        <v>25</v>
      </c>
      <c r="D20" s="1" t="str">
        <f>"201502001599"</f>
        <v>201502001599</v>
      </c>
      <c r="E20" t="s">
        <v>9</v>
      </c>
    </row>
    <row r="21" spans="1:5" ht="15">
      <c r="A21">
        <v>15</v>
      </c>
      <c r="B21">
        <v>155</v>
      </c>
      <c r="C21" t="s">
        <v>26</v>
      </c>
      <c r="D21" s="1" t="str">
        <f>"201510000495"</f>
        <v>201510000495</v>
      </c>
      <c r="E21" t="s">
        <v>9</v>
      </c>
    </row>
    <row r="22" spans="1:5" ht="15">
      <c r="A22">
        <v>16</v>
      </c>
      <c r="B22">
        <v>163</v>
      </c>
      <c r="C22" t="s">
        <v>27</v>
      </c>
      <c r="D22" s="1" t="str">
        <f>"201511013895"</f>
        <v>201511013895</v>
      </c>
      <c r="E22" t="s">
        <v>9</v>
      </c>
    </row>
    <row r="23" spans="1:5" ht="15">
      <c r="A23">
        <v>17</v>
      </c>
      <c r="B23">
        <v>184</v>
      </c>
      <c r="C23" t="s">
        <v>28</v>
      </c>
      <c r="D23" s="1" t="str">
        <f>"201511014183"</f>
        <v>201511014183</v>
      </c>
      <c r="E23" t="s">
        <v>9</v>
      </c>
    </row>
    <row r="24" spans="1:5" ht="15">
      <c r="A24">
        <v>18</v>
      </c>
      <c r="B24">
        <v>186</v>
      </c>
      <c r="C24" t="s">
        <v>29</v>
      </c>
      <c r="D24" s="1" t="str">
        <f>"201511014758"</f>
        <v>201511014758</v>
      </c>
      <c r="E24" t="s">
        <v>30</v>
      </c>
    </row>
    <row r="25" spans="1:5" ht="15">
      <c r="A25">
        <v>19</v>
      </c>
      <c r="B25">
        <v>252</v>
      </c>
      <c r="C25" t="s">
        <v>31</v>
      </c>
      <c r="D25" s="1" t="str">
        <f>"201511013886"</f>
        <v>201511013886</v>
      </c>
      <c r="E25" t="s">
        <v>9</v>
      </c>
    </row>
    <row r="26" spans="1:5" ht="15">
      <c r="A26">
        <v>20</v>
      </c>
      <c r="B26">
        <v>261</v>
      </c>
      <c r="C26" t="s">
        <v>32</v>
      </c>
      <c r="D26" s="1" t="str">
        <f>"201510004042"</f>
        <v>201510004042</v>
      </c>
      <c r="E26" t="s">
        <v>11</v>
      </c>
    </row>
    <row r="27" spans="1:5" ht="15">
      <c r="A27">
        <v>21</v>
      </c>
      <c r="B27">
        <v>263</v>
      </c>
      <c r="C27" t="s">
        <v>33</v>
      </c>
      <c r="D27" s="1" t="str">
        <f>"201511015226"</f>
        <v>201511015226</v>
      </c>
      <c r="E27" t="s">
        <v>30</v>
      </c>
    </row>
    <row r="28" spans="1:5" ht="15">
      <c r="A28">
        <v>22</v>
      </c>
      <c r="B28">
        <v>292</v>
      </c>
      <c r="C28" t="s">
        <v>34</v>
      </c>
      <c r="D28" s="1" t="str">
        <f>"201511012710"</f>
        <v>201511012710</v>
      </c>
      <c r="E28" t="s">
        <v>9</v>
      </c>
    </row>
    <row r="29" spans="1:5" ht="15">
      <c r="A29">
        <v>23</v>
      </c>
      <c r="B29">
        <v>296</v>
      </c>
      <c r="C29" t="s">
        <v>35</v>
      </c>
      <c r="D29" s="1" t="str">
        <f>"201412001478"</f>
        <v>201412001478</v>
      </c>
      <c r="E29" t="s">
        <v>9</v>
      </c>
    </row>
    <row r="30" spans="1:5" ht="15">
      <c r="A30">
        <v>24</v>
      </c>
      <c r="B30">
        <v>347</v>
      </c>
      <c r="C30" t="s">
        <v>36</v>
      </c>
      <c r="D30" s="1" t="str">
        <f>"201511016105"</f>
        <v>201511016105</v>
      </c>
      <c r="E30" t="s">
        <v>11</v>
      </c>
    </row>
    <row r="31" spans="1:5" ht="15">
      <c r="A31">
        <v>25</v>
      </c>
      <c r="B31">
        <v>358</v>
      </c>
      <c r="C31" t="s">
        <v>37</v>
      </c>
      <c r="D31" s="1" t="str">
        <f>"201511006679"</f>
        <v>201511006679</v>
      </c>
      <c r="E31" t="s">
        <v>13</v>
      </c>
    </row>
    <row r="32" spans="1:5" ht="15">
      <c r="A32">
        <v>26</v>
      </c>
      <c r="B32">
        <v>375</v>
      </c>
      <c r="C32" t="s">
        <v>38</v>
      </c>
      <c r="D32" s="1" t="str">
        <f>"201511012102"</f>
        <v>201511012102</v>
      </c>
      <c r="E32" t="s">
        <v>11</v>
      </c>
    </row>
    <row r="33" spans="1:5" ht="15">
      <c r="A33">
        <v>27</v>
      </c>
      <c r="B33">
        <v>388</v>
      </c>
      <c r="C33" t="s">
        <v>39</v>
      </c>
      <c r="D33" s="1" t="str">
        <f>"201407000094"</f>
        <v>201407000094</v>
      </c>
      <c r="E33" t="s">
        <v>30</v>
      </c>
    </row>
    <row r="34" spans="1:5" ht="15">
      <c r="A34">
        <v>28</v>
      </c>
      <c r="B34">
        <v>420</v>
      </c>
      <c r="C34" t="s">
        <v>40</v>
      </c>
      <c r="D34" s="1" t="str">
        <f>"200801004635"</f>
        <v>200801004635</v>
      </c>
      <c r="E34" t="s">
        <v>9</v>
      </c>
    </row>
    <row r="35" spans="1:5" ht="15">
      <c r="A35">
        <v>29</v>
      </c>
      <c r="B35">
        <v>428</v>
      </c>
      <c r="C35" t="s">
        <v>41</v>
      </c>
      <c r="D35" s="1" t="str">
        <f>"201504000047"</f>
        <v>201504000047</v>
      </c>
      <c r="E35" t="s">
        <v>11</v>
      </c>
    </row>
    <row r="36" spans="1:5" ht="15">
      <c r="A36">
        <v>30</v>
      </c>
      <c r="B36">
        <v>429</v>
      </c>
      <c r="C36" t="s">
        <v>42</v>
      </c>
      <c r="D36" s="1" t="str">
        <f>"201511016030"</f>
        <v>201511016030</v>
      </c>
      <c r="E36" t="s">
        <v>30</v>
      </c>
    </row>
    <row r="37" spans="1:5" ht="15">
      <c r="A37">
        <v>31</v>
      </c>
      <c r="B37">
        <v>439</v>
      </c>
      <c r="C37" t="s">
        <v>43</v>
      </c>
      <c r="D37" s="1" t="str">
        <f>"201511009679"</f>
        <v>201511009679</v>
      </c>
      <c r="E37" t="s">
        <v>11</v>
      </c>
    </row>
    <row r="38" spans="1:5" ht="15">
      <c r="A38">
        <v>32</v>
      </c>
      <c r="B38">
        <v>442</v>
      </c>
      <c r="C38" t="s">
        <v>44</v>
      </c>
      <c r="D38" s="1" t="str">
        <f>"201511015315"</f>
        <v>201511015315</v>
      </c>
      <c r="E38" t="s">
        <v>30</v>
      </c>
    </row>
    <row r="39" spans="1:5" ht="15">
      <c r="A39">
        <v>33</v>
      </c>
      <c r="B39">
        <v>462</v>
      </c>
      <c r="C39" t="s">
        <v>45</v>
      </c>
      <c r="D39" s="1" t="str">
        <f>"201511013526"</f>
        <v>201511013526</v>
      </c>
      <c r="E39" t="s">
        <v>11</v>
      </c>
    </row>
    <row r="40" spans="1:5" ht="15">
      <c r="A40">
        <v>34</v>
      </c>
      <c r="B40">
        <v>466</v>
      </c>
      <c r="C40" t="s">
        <v>46</v>
      </c>
      <c r="D40" s="1" t="str">
        <f>"201511016029"</f>
        <v>201511016029</v>
      </c>
      <c r="E40" t="s">
        <v>9</v>
      </c>
    </row>
    <row r="41" spans="1:5" ht="15">
      <c r="A41">
        <v>35</v>
      </c>
      <c r="B41">
        <v>468</v>
      </c>
      <c r="C41" t="s">
        <v>47</v>
      </c>
      <c r="D41" s="1" t="str">
        <f>"201511014590"</f>
        <v>201511014590</v>
      </c>
      <c r="E41" t="s">
        <v>9</v>
      </c>
    </row>
    <row r="42" spans="1:5" ht="15">
      <c r="A42">
        <v>36</v>
      </c>
      <c r="B42">
        <v>471</v>
      </c>
      <c r="C42" t="s">
        <v>48</v>
      </c>
      <c r="D42" s="1" t="str">
        <f>"201406003722"</f>
        <v>201406003722</v>
      </c>
      <c r="E42" t="s">
        <v>9</v>
      </c>
    </row>
    <row r="43" spans="1:5" ht="15">
      <c r="A43">
        <v>37</v>
      </c>
      <c r="B43">
        <v>504</v>
      </c>
      <c r="C43" t="s">
        <v>49</v>
      </c>
      <c r="D43" s="1" t="str">
        <f>"201511010335"</f>
        <v>201511010335</v>
      </c>
      <c r="E43" t="s">
        <v>11</v>
      </c>
    </row>
    <row r="44" spans="1:5" ht="15">
      <c r="A44">
        <v>38</v>
      </c>
      <c r="B44">
        <v>509</v>
      </c>
      <c r="C44" t="s">
        <v>50</v>
      </c>
      <c r="D44" s="1" t="str">
        <f>"201511007906"</f>
        <v>201511007906</v>
      </c>
      <c r="E44" t="s">
        <v>22</v>
      </c>
    </row>
    <row r="45" spans="1:5" ht="15">
      <c r="A45">
        <v>39</v>
      </c>
      <c r="B45">
        <v>512</v>
      </c>
      <c r="C45" t="s">
        <v>51</v>
      </c>
      <c r="D45" s="1" t="str">
        <f>"201401000350"</f>
        <v>201401000350</v>
      </c>
      <c r="E45" t="s">
        <v>9</v>
      </c>
    </row>
    <row r="46" spans="1:5" ht="15">
      <c r="A46">
        <v>40</v>
      </c>
      <c r="B46">
        <v>517</v>
      </c>
      <c r="C46" t="s">
        <v>52</v>
      </c>
      <c r="D46" s="1" t="str">
        <f>"201511015127"</f>
        <v>201511015127</v>
      </c>
      <c r="E46" t="s">
        <v>9</v>
      </c>
    </row>
    <row r="47" spans="1:5" ht="15">
      <c r="A47">
        <v>41</v>
      </c>
      <c r="B47">
        <v>554</v>
      </c>
      <c r="C47" t="s">
        <v>53</v>
      </c>
      <c r="D47" s="1" t="str">
        <f>"201511013776"</f>
        <v>201511013776</v>
      </c>
      <c r="E47" t="s">
        <v>9</v>
      </c>
    </row>
    <row r="48" spans="1:5" ht="15">
      <c r="A48">
        <v>42</v>
      </c>
      <c r="B48">
        <v>557</v>
      </c>
      <c r="C48" t="s">
        <v>54</v>
      </c>
      <c r="D48" s="1" t="str">
        <f>"201511012376"</f>
        <v>201511012376</v>
      </c>
      <c r="E48" t="s">
        <v>11</v>
      </c>
    </row>
    <row r="49" spans="1:5" ht="15">
      <c r="A49">
        <v>43</v>
      </c>
      <c r="B49">
        <v>560</v>
      </c>
      <c r="C49" t="s">
        <v>55</v>
      </c>
      <c r="D49" s="1" t="str">
        <f>"201511012583"</f>
        <v>201511012583</v>
      </c>
      <c r="E49" t="s">
        <v>9</v>
      </c>
    </row>
    <row r="50" spans="1:5" ht="15">
      <c r="A50">
        <v>44</v>
      </c>
      <c r="B50">
        <v>568</v>
      </c>
      <c r="C50" t="s">
        <v>56</v>
      </c>
      <c r="D50" s="1" t="str">
        <f>"201511012918"</f>
        <v>201511012918</v>
      </c>
      <c r="E50" t="s">
        <v>11</v>
      </c>
    </row>
    <row r="51" spans="1:5" ht="15">
      <c r="A51">
        <v>45</v>
      </c>
      <c r="B51">
        <v>575</v>
      </c>
      <c r="C51" t="s">
        <v>57</v>
      </c>
      <c r="D51" s="1" t="str">
        <f>"201511008995"</f>
        <v>201511008995</v>
      </c>
      <c r="E51" t="s">
        <v>9</v>
      </c>
    </row>
    <row r="52" spans="1:5" ht="15">
      <c r="A52">
        <v>46</v>
      </c>
      <c r="B52">
        <v>578</v>
      </c>
      <c r="C52" t="s">
        <v>58</v>
      </c>
      <c r="D52" s="1" t="str">
        <f>"201405000425"</f>
        <v>201405000425</v>
      </c>
      <c r="E52" t="s">
        <v>11</v>
      </c>
    </row>
    <row r="53" spans="1:5" ht="15">
      <c r="A53">
        <v>47</v>
      </c>
      <c r="B53">
        <v>626</v>
      </c>
      <c r="C53" t="s">
        <v>59</v>
      </c>
      <c r="D53" s="1" t="str">
        <f>"201511014077"</f>
        <v>201511014077</v>
      </c>
      <c r="E53" t="s">
        <v>30</v>
      </c>
    </row>
    <row r="54" spans="1:5" ht="15">
      <c r="A54">
        <v>48</v>
      </c>
      <c r="B54">
        <v>628</v>
      </c>
      <c r="C54" t="s">
        <v>60</v>
      </c>
      <c r="D54" s="1" t="str">
        <f>"201511014766"</f>
        <v>201511014766</v>
      </c>
      <c r="E54" t="s">
        <v>9</v>
      </c>
    </row>
    <row r="55" spans="1:5" ht="15">
      <c r="A55">
        <v>49</v>
      </c>
      <c r="B55">
        <v>636</v>
      </c>
      <c r="C55" t="s">
        <v>61</v>
      </c>
      <c r="D55" s="1" t="str">
        <f>"201511012790"</f>
        <v>201511012790</v>
      </c>
      <c r="E55" t="s">
        <v>30</v>
      </c>
    </row>
    <row r="56" spans="1:5" ht="15">
      <c r="A56">
        <v>50</v>
      </c>
      <c r="B56">
        <v>644</v>
      </c>
      <c r="C56" t="s">
        <v>62</v>
      </c>
      <c r="D56" s="1" t="str">
        <f>"201511004893"</f>
        <v>201511004893</v>
      </c>
      <c r="E56" t="s">
        <v>11</v>
      </c>
    </row>
    <row r="57" spans="1:5" ht="15">
      <c r="A57">
        <v>51</v>
      </c>
      <c r="B57">
        <v>657</v>
      </c>
      <c r="C57" t="s">
        <v>63</v>
      </c>
      <c r="D57" s="1" t="str">
        <f>"201510000523"</f>
        <v>201510000523</v>
      </c>
      <c r="E57" t="s">
        <v>11</v>
      </c>
    </row>
    <row r="58" spans="1:5" ht="15">
      <c r="A58">
        <v>52</v>
      </c>
      <c r="B58">
        <v>669</v>
      </c>
      <c r="C58" t="s">
        <v>64</v>
      </c>
      <c r="D58" s="1" t="str">
        <f>"201511005686"</f>
        <v>201511005686</v>
      </c>
      <c r="E58" t="s">
        <v>9</v>
      </c>
    </row>
    <row r="59" spans="1:5" ht="15">
      <c r="A59">
        <v>53</v>
      </c>
      <c r="B59">
        <v>681</v>
      </c>
      <c r="C59" t="s">
        <v>65</v>
      </c>
      <c r="D59" s="1" t="str">
        <f>"201510002063"</f>
        <v>201510002063</v>
      </c>
      <c r="E59" t="s">
        <v>9</v>
      </c>
    </row>
    <row r="60" spans="1:5" ht="15">
      <c r="A60">
        <v>54</v>
      </c>
      <c r="B60">
        <v>702</v>
      </c>
      <c r="C60" t="s">
        <v>66</v>
      </c>
      <c r="D60" s="1" t="str">
        <f>"201511007944"</f>
        <v>201511007944</v>
      </c>
      <c r="E60" t="s">
        <v>11</v>
      </c>
    </row>
    <row r="61" spans="1:5" ht="15">
      <c r="A61">
        <v>55</v>
      </c>
      <c r="B61">
        <v>705</v>
      </c>
      <c r="C61" t="s">
        <v>67</v>
      </c>
      <c r="D61" s="1" t="str">
        <f>"201511009250"</f>
        <v>201511009250</v>
      </c>
      <c r="E61" t="s">
        <v>9</v>
      </c>
    </row>
    <row r="62" spans="1:5" ht="15">
      <c r="A62">
        <v>56</v>
      </c>
      <c r="B62">
        <v>754</v>
      </c>
      <c r="C62" t="s">
        <v>68</v>
      </c>
      <c r="D62" s="1" t="str">
        <f>"201511014045"</f>
        <v>201511014045</v>
      </c>
      <c r="E62" t="s">
        <v>11</v>
      </c>
    </row>
    <row r="63" spans="1:5" ht="15">
      <c r="A63">
        <v>57</v>
      </c>
      <c r="B63">
        <v>766</v>
      </c>
      <c r="C63" t="s">
        <v>69</v>
      </c>
      <c r="D63" s="1" t="str">
        <f>"201411001949"</f>
        <v>201411001949</v>
      </c>
      <c r="E63" t="s">
        <v>11</v>
      </c>
    </row>
    <row r="64" spans="1:5" ht="15">
      <c r="A64">
        <v>58</v>
      </c>
      <c r="B64">
        <v>781</v>
      </c>
      <c r="C64" t="s">
        <v>70</v>
      </c>
      <c r="D64" s="1" t="str">
        <f>"201511010625"</f>
        <v>201511010625</v>
      </c>
      <c r="E64" t="s">
        <v>9</v>
      </c>
    </row>
    <row r="65" spans="1:5" ht="15">
      <c r="A65">
        <v>59</v>
      </c>
      <c r="B65">
        <v>810</v>
      </c>
      <c r="C65" t="s">
        <v>71</v>
      </c>
      <c r="D65" s="1" t="str">
        <f>"201511017062"</f>
        <v>201511017062</v>
      </c>
      <c r="E65" t="s">
        <v>11</v>
      </c>
    </row>
    <row r="66" spans="1:5" ht="15">
      <c r="A66">
        <v>60</v>
      </c>
      <c r="B66">
        <v>824</v>
      </c>
      <c r="C66" t="s">
        <v>72</v>
      </c>
      <c r="D66" s="1" t="str">
        <f>"201511012980"</f>
        <v>201511012980</v>
      </c>
      <c r="E66" t="s">
        <v>11</v>
      </c>
    </row>
    <row r="67" spans="1:5" ht="15">
      <c r="A67">
        <v>61</v>
      </c>
      <c r="B67">
        <v>843</v>
      </c>
      <c r="C67" t="s">
        <v>73</v>
      </c>
      <c r="D67" s="1" t="str">
        <f>"201511017983"</f>
        <v>201511017983</v>
      </c>
      <c r="E67" t="s">
        <v>30</v>
      </c>
    </row>
    <row r="68" spans="1:5" ht="15">
      <c r="A68">
        <v>62</v>
      </c>
      <c r="B68">
        <v>861</v>
      </c>
      <c r="C68" t="s">
        <v>74</v>
      </c>
      <c r="D68" s="1" t="str">
        <f>"201511005544"</f>
        <v>201511005544</v>
      </c>
      <c r="E68" t="s">
        <v>9</v>
      </c>
    </row>
    <row r="69" spans="1:5" ht="15">
      <c r="A69">
        <v>63</v>
      </c>
      <c r="B69">
        <v>868</v>
      </c>
      <c r="C69" t="s">
        <v>75</v>
      </c>
      <c r="D69" s="1" t="str">
        <f>"201009000071"</f>
        <v>201009000071</v>
      </c>
      <c r="E69" t="s">
        <v>9</v>
      </c>
    </row>
    <row r="70" spans="1:5" ht="15">
      <c r="A70">
        <v>64</v>
      </c>
      <c r="B70">
        <v>885</v>
      </c>
      <c r="C70" t="s">
        <v>76</v>
      </c>
      <c r="D70" s="1" t="str">
        <f>"201511017087"</f>
        <v>201511017087</v>
      </c>
      <c r="E70" t="s">
        <v>11</v>
      </c>
    </row>
    <row r="71" spans="1:5" ht="15">
      <c r="A71">
        <v>65</v>
      </c>
      <c r="B71">
        <v>894</v>
      </c>
      <c r="C71" t="s">
        <v>77</v>
      </c>
      <c r="D71" s="1" t="str">
        <f>"201203000013"</f>
        <v>201203000013</v>
      </c>
      <c r="E71" t="s">
        <v>9</v>
      </c>
    </row>
    <row r="72" spans="1:5" ht="15">
      <c r="A72">
        <v>66</v>
      </c>
      <c r="B72">
        <v>940</v>
      </c>
      <c r="C72" t="s">
        <v>78</v>
      </c>
      <c r="D72" s="1" t="str">
        <f>"201511015280"</f>
        <v>201511015280</v>
      </c>
      <c r="E72" t="s">
        <v>9</v>
      </c>
    </row>
    <row r="73" spans="1:5" ht="15">
      <c r="A73">
        <v>67</v>
      </c>
      <c r="B73">
        <v>962</v>
      </c>
      <c r="C73" t="s">
        <v>79</v>
      </c>
      <c r="D73" s="1" t="str">
        <f>"201510004072"</f>
        <v>201510004072</v>
      </c>
      <c r="E73" t="s">
        <v>9</v>
      </c>
    </row>
    <row r="74" spans="1:5" ht="15">
      <c r="A74">
        <v>68</v>
      </c>
      <c r="B74">
        <v>998</v>
      </c>
      <c r="C74" t="s">
        <v>80</v>
      </c>
      <c r="D74" s="1" t="str">
        <f>"201410011121"</f>
        <v>201410011121</v>
      </c>
      <c r="E74" t="s">
        <v>9</v>
      </c>
    </row>
    <row r="75" spans="1:5" ht="15">
      <c r="A75">
        <v>69</v>
      </c>
      <c r="B75">
        <v>1006</v>
      </c>
      <c r="C75" t="s">
        <v>81</v>
      </c>
      <c r="D75" s="1" t="str">
        <f>"201511017522"</f>
        <v>201511017522</v>
      </c>
      <c r="E75" t="s">
        <v>9</v>
      </c>
    </row>
    <row r="76" spans="1:5" ht="15">
      <c r="A76">
        <v>70</v>
      </c>
      <c r="B76">
        <v>1054</v>
      </c>
      <c r="C76" t="s">
        <v>82</v>
      </c>
      <c r="D76" s="1" t="str">
        <f>"201511016988"</f>
        <v>201511016988</v>
      </c>
      <c r="E76" t="s">
        <v>11</v>
      </c>
    </row>
    <row r="77" spans="1:5" ht="15">
      <c r="A77">
        <v>71</v>
      </c>
      <c r="B77">
        <v>1069</v>
      </c>
      <c r="C77" t="s">
        <v>83</v>
      </c>
      <c r="D77" s="1" t="str">
        <f>"201511016371"</f>
        <v>201511016371</v>
      </c>
      <c r="E77" t="s">
        <v>9</v>
      </c>
    </row>
    <row r="78" spans="1:5" ht="15">
      <c r="A78">
        <v>72</v>
      </c>
      <c r="B78">
        <v>1130</v>
      </c>
      <c r="C78" t="s">
        <v>84</v>
      </c>
      <c r="D78" s="1" t="str">
        <f>"201511018542"</f>
        <v>201511018542</v>
      </c>
      <c r="E78" t="s">
        <v>11</v>
      </c>
    </row>
    <row r="79" spans="1:5" ht="15">
      <c r="A79">
        <v>73</v>
      </c>
      <c r="B79">
        <v>1134</v>
      </c>
      <c r="C79" t="s">
        <v>85</v>
      </c>
      <c r="D79" s="1" t="str">
        <f>"201510000552"</f>
        <v>201510000552</v>
      </c>
      <c r="E79" t="s">
        <v>9</v>
      </c>
    </row>
    <row r="80" spans="1:5" ht="15">
      <c r="A80">
        <v>74</v>
      </c>
      <c r="B80">
        <v>1139</v>
      </c>
      <c r="C80" t="s">
        <v>86</v>
      </c>
      <c r="D80" s="1" t="str">
        <f>"201511016518"</f>
        <v>201511016518</v>
      </c>
      <c r="E80" t="s">
        <v>11</v>
      </c>
    </row>
    <row r="81" spans="1:5" ht="15">
      <c r="A81">
        <v>75</v>
      </c>
      <c r="B81">
        <v>1261</v>
      </c>
      <c r="C81" t="s">
        <v>87</v>
      </c>
      <c r="D81" s="1" t="str">
        <f>"201511008920"</f>
        <v>201511008920</v>
      </c>
      <c r="E81" t="s">
        <v>11</v>
      </c>
    </row>
    <row r="82" spans="1:5" ht="15">
      <c r="A82">
        <v>76</v>
      </c>
      <c r="B82">
        <v>1266</v>
      </c>
      <c r="C82" t="s">
        <v>88</v>
      </c>
      <c r="D82" s="1" t="str">
        <f>"201511017021"</f>
        <v>201511017021</v>
      </c>
      <c r="E82" t="s">
        <v>9</v>
      </c>
    </row>
    <row r="83" spans="1:5" ht="15">
      <c r="A83">
        <v>77</v>
      </c>
      <c r="B83">
        <v>1275</v>
      </c>
      <c r="C83" t="s">
        <v>89</v>
      </c>
      <c r="D83" s="1" t="str">
        <f>"201511009278"</f>
        <v>201511009278</v>
      </c>
      <c r="E83" t="s">
        <v>9</v>
      </c>
    </row>
    <row r="84" spans="1:5" ht="15">
      <c r="A84">
        <v>78</v>
      </c>
      <c r="B84">
        <v>1319</v>
      </c>
      <c r="C84" t="s">
        <v>90</v>
      </c>
      <c r="D84" s="1" t="str">
        <f>"201406004675"</f>
        <v>201406004675</v>
      </c>
      <c r="E84" t="s">
        <v>9</v>
      </c>
    </row>
    <row r="85" spans="1:5" ht="15">
      <c r="A85">
        <v>79</v>
      </c>
      <c r="B85">
        <v>1334</v>
      </c>
      <c r="C85" t="s">
        <v>91</v>
      </c>
      <c r="D85" s="1" t="str">
        <f>"201511014516"</f>
        <v>201511014516</v>
      </c>
      <c r="E85" t="s">
        <v>11</v>
      </c>
    </row>
    <row r="86" spans="1:5" ht="15">
      <c r="A86">
        <v>80</v>
      </c>
      <c r="B86">
        <v>1368</v>
      </c>
      <c r="C86" t="s">
        <v>92</v>
      </c>
      <c r="D86" s="1" t="str">
        <f>"201511014877"</f>
        <v>201511014877</v>
      </c>
      <c r="E86" t="s">
        <v>11</v>
      </c>
    </row>
    <row r="87" spans="1:5" ht="15">
      <c r="A87">
        <v>81</v>
      </c>
      <c r="B87">
        <v>1373</v>
      </c>
      <c r="C87" t="s">
        <v>93</v>
      </c>
      <c r="D87" s="1" t="str">
        <f>"201511007938"</f>
        <v>201511007938</v>
      </c>
      <c r="E87" t="s">
        <v>11</v>
      </c>
    </row>
    <row r="88" spans="1:5" ht="15">
      <c r="A88">
        <v>82</v>
      </c>
      <c r="B88">
        <v>1384</v>
      </c>
      <c r="C88" t="s">
        <v>94</v>
      </c>
      <c r="D88" s="1" t="str">
        <f>"201511007102"</f>
        <v>201511007102</v>
      </c>
      <c r="E88" t="s">
        <v>9</v>
      </c>
    </row>
    <row r="89" spans="1:5" ht="15">
      <c r="A89">
        <v>83</v>
      </c>
      <c r="B89">
        <v>1407</v>
      </c>
      <c r="C89" t="s">
        <v>95</v>
      </c>
      <c r="D89" s="1" t="str">
        <f>"201511009694"</f>
        <v>201511009694</v>
      </c>
      <c r="E89" t="s">
        <v>11</v>
      </c>
    </row>
    <row r="90" spans="1:5" ht="15">
      <c r="A90">
        <v>84</v>
      </c>
      <c r="B90">
        <v>1408</v>
      </c>
      <c r="C90" t="s">
        <v>96</v>
      </c>
      <c r="D90" s="1" t="str">
        <f>"201511017660"</f>
        <v>201511017660</v>
      </c>
      <c r="E90" t="s">
        <v>9</v>
      </c>
    </row>
    <row r="91" spans="1:5" ht="15">
      <c r="A91">
        <v>85</v>
      </c>
      <c r="B91">
        <v>1427</v>
      </c>
      <c r="C91" t="s">
        <v>97</v>
      </c>
      <c r="D91" s="1" t="str">
        <f>"201511007599"</f>
        <v>201511007599</v>
      </c>
      <c r="E91" t="s">
        <v>9</v>
      </c>
    </row>
    <row r="92" spans="1:5" ht="15">
      <c r="A92">
        <v>86</v>
      </c>
      <c r="B92">
        <v>1453</v>
      </c>
      <c r="C92" t="s">
        <v>98</v>
      </c>
      <c r="D92" s="1" t="str">
        <f>"201511013354"</f>
        <v>201511013354</v>
      </c>
      <c r="E92" t="s">
        <v>30</v>
      </c>
    </row>
    <row r="93" spans="1:5" ht="15">
      <c r="A93">
        <v>87</v>
      </c>
      <c r="B93">
        <v>1456</v>
      </c>
      <c r="C93" t="s">
        <v>99</v>
      </c>
      <c r="D93" s="1" t="str">
        <f>"201511016443"</f>
        <v>201511016443</v>
      </c>
      <c r="E93" t="s">
        <v>11</v>
      </c>
    </row>
    <row r="94" spans="1:5" ht="15">
      <c r="A94">
        <v>88</v>
      </c>
      <c r="B94">
        <v>1466</v>
      </c>
      <c r="C94" t="s">
        <v>100</v>
      </c>
      <c r="D94" s="1" t="str">
        <f>"201511019942"</f>
        <v>201511019942</v>
      </c>
      <c r="E94" t="s">
        <v>22</v>
      </c>
    </row>
    <row r="95" spans="1:5" ht="15">
      <c r="A95">
        <v>89</v>
      </c>
      <c r="B95">
        <v>1475</v>
      </c>
      <c r="C95" t="s">
        <v>101</v>
      </c>
      <c r="D95" s="1" t="str">
        <f>"201511019462"</f>
        <v>201511019462</v>
      </c>
      <c r="E95" t="s">
        <v>11</v>
      </c>
    </row>
    <row r="96" spans="1:5" ht="15">
      <c r="A96">
        <v>90</v>
      </c>
      <c r="B96">
        <v>1477</v>
      </c>
      <c r="C96" t="s">
        <v>102</v>
      </c>
      <c r="D96" s="1" t="str">
        <f>"201511016404"</f>
        <v>201511016404</v>
      </c>
      <c r="E96" t="s">
        <v>22</v>
      </c>
    </row>
    <row r="97" spans="1:5" ht="15">
      <c r="A97">
        <v>91</v>
      </c>
      <c r="B97">
        <v>1488</v>
      </c>
      <c r="C97" t="s">
        <v>103</v>
      </c>
      <c r="D97" s="1" t="str">
        <f>"201511016539"</f>
        <v>201511016539</v>
      </c>
      <c r="E97" t="s">
        <v>11</v>
      </c>
    </row>
    <row r="98" spans="1:5" ht="15">
      <c r="A98">
        <v>92</v>
      </c>
      <c r="B98">
        <v>1489</v>
      </c>
      <c r="C98" t="s">
        <v>104</v>
      </c>
      <c r="D98" s="1" t="str">
        <f>"201511008602"</f>
        <v>201511008602</v>
      </c>
      <c r="E98" t="s">
        <v>30</v>
      </c>
    </row>
    <row r="99" spans="1:5" ht="15">
      <c r="A99">
        <v>93</v>
      </c>
      <c r="B99">
        <v>1505</v>
      </c>
      <c r="C99" t="s">
        <v>105</v>
      </c>
      <c r="D99" s="1" t="str">
        <f>"201511017499"</f>
        <v>201511017499</v>
      </c>
      <c r="E99" t="s">
        <v>11</v>
      </c>
    </row>
    <row r="100" spans="1:5" ht="15">
      <c r="A100">
        <v>94</v>
      </c>
      <c r="B100">
        <v>1525</v>
      </c>
      <c r="C100" t="s">
        <v>106</v>
      </c>
      <c r="D100" s="1" t="str">
        <f>"201511017121"</f>
        <v>201511017121</v>
      </c>
      <c r="E100" t="s">
        <v>9</v>
      </c>
    </row>
    <row r="101" spans="1:5" ht="15">
      <c r="A101">
        <v>95</v>
      </c>
      <c r="B101">
        <v>1547</v>
      </c>
      <c r="C101" t="s">
        <v>107</v>
      </c>
      <c r="D101" s="1" t="str">
        <f>"200905000247"</f>
        <v>200905000247</v>
      </c>
      <c r="E101" t="s">
        <v>9</v>
      </c>
    </row>
    <row r="102" spans="1:5" ht="15">
      <c r="A102">
        <v>96</v>
      </c>
      <c r="B102">
        <v>1554</v>
      </c>
      <c r="C102" t="s">
        <v>108</v>
      </c>
      <c r="D102" s="1" t="str">
        <f>"201511018814"</f>
        <v>201511018814</v>
      </c>
      <c r="E102" t="s">
        <v>9</v>
      </c>
    </row>
    <row r="103" spans="1:5" ht="15">
      <c r="A103">
        <v>97</v>
      </c>
      <c r="B103">
        <v>1558</v>
      </c>
      <c r="C103" t="s">
        <v>109</v>
      </c>
      <c r="D103" s="1" t="str">
        <f>"201511009376"</f>
        <v>201511009376</v>
      </c>
      <c r="E103" t="s">
        <v>11</v>
      </c>
    </row>
    <row r="104" spans="1:5" ht="15">
      <c r="A104">
        <v>98</v>
      </c>
      <c r="B104">
        <v>1560</v>
      </c>
      <c r="C104" t="s">
        <v>110</v>
      </c>
      <c r="D104" s="1" t="str">
        <f>"201511005937"</f>
        <v>201511005937</v>
      </c>
      <c r="E104" t="s">
        <v>30</v>
      </c>
    </row>
    <row r="105" spans="1:5" ht="15">
      <c r="A105">
        <v>99</v>
      </c>
      <c r="B105">
        <v>1642</v>
      </c>
      <c r="C105" t="s">
        <v>111</v>
      </c>
      <c r="D105" s="1" t="str">
        <f>"201511011281"</f>
        <v>201511011281</v>
      </c>
      <c r="E105" t="s">
        <v>9</v>
      </c>
    </row>
    <row r="106" spans="1:5" ht="15">
      <c r="A106">
        <v>100</v>
      </c>
      <c r="B106">
        <v>1656</v>
      </c>
      <c r="C106" t="s">
        <v>112</v>
      </c>
      <c r="D106" s="1" t="str">
        <f>"201511013587"</f>
        <v>201511013587</v>
      </c>
      <c r="E106" t="s">
        <v>9</v>
      </c>
    </row>
    <row r="107" spans="1:5" ht="15">
      <c r="A107">
        <v>101</v>
      </c>
      <c r="B107">
        <v>1668</v>
      </c>
      <c r="C107" t="s">
        <v>113</v>
      </c>
      <c r="D107" s="1" t="str">
        <f>"201511004845"</f>
        <v>201511004845</v>
      </c>
      <c r="E107" t="s">
        <v>11</v>
      </c>
    </row>
    <row r="108" spans="1:5" ht="15">
      <c r="A108">
        <v>102</v>
      </c>
      <c r="B108">
        <v>1713</v>
      </c>
      <c r="C108" t="s">
        <v>114</v>
      </c>
      <c r="D108" s="1" t="str">
        <f>"201412002638"</f>
        <v>201412002638</v>
      </c>
      <c r="E108" t="s">
        <v>9</v>
      </c>
    </row>
    <row r="109" spans="1:5" ht="15">
      <c r="A109">
        <v>103</v>
      </c>
      <c r="B109">
        <v>1746</v>
      </c>
      <c r="C109" t="s">
        <v>115</v>
      </c>
      <c r="D109" s="1" t="str">
        <f>"201511008888"</f>
        <v>201511008888</v>
      </c>
      <c r="E109" t="s">
        <v>11</v>
      </c>
    </row>
    <row r="110" spans="1:5" ht="15">
      <c r="A110">
        <v>104</v>
      </c>
      <c r="B110">
        <v>1760</v>
      </c>
      <c r="C110" t="s">
        <v>116</v>
      </c>
      <c r="D110" s="1" t="str">
        <f>"201511019271"</f>
        <v>201511019271</v>
      </c>
      <c r="E110" t="s">
        <v>9</v>
      </c>
    </row>
    <row r="111" spans="1:5" ht="15">
      <c r="A111">
        <v>105</v>
      </c>
      <c r="B111">
        <v>1780</v>
      </c>
      <c r="C111" t="s">
        <v>117</v>
      </c>
      <c r="D111" s="1" t="str">
        <f>"201511005039"</f>
        <v>201511005039</v>
      </c>
      <c r="E111" t="s">
        <v>11</v>
      </c>
    </row>
    <row r="112" spans="1:5" ht="15">
      <c r="A112">
        <v>106</v>
      </c>
      <c r="B112">
        <v>1791</v>
      </c>
      <c r="C112" t="s">
        <v>118</v>
      </c>
      <c r="D112" s="1" t="str">
        <f>"201511010469"</f>
        <v>201511010469</v>
      </c>
      <c r="E112" t="s">
        <v>30</v>
      </c>
    </row>
    <row r="113" spans="1:5" ht="15">
      <c r="A113">
        <v>107</v>
      </c>
      <c r="B113">
        <v>1804</v>
      </c>
      <c r="C113" t="s">
        <v>119</v>
      </c>
      <c r="D113" s="1" t="str">
        <f>"201511019037"</f>
        <v>201511019037</v>
      </c>
      <c r="E113" t="s">
        <v>9</v>
      </c>
    </row>
    <row r="114" spans="1:5" ht="15">
      <c r="A114">
        <v>108</v>
      </c>
      <c r="B114">
        <v>1806</v>
      </c>
      <c r="C114" t="s">
        <v>120</v>
      </c>
      <c r="D114" s="1" t="str">
        <f>"201510001739"</f>
        <v>201510001739</v>
      </c>
      <c r="E114" t="s">
        <v>11</v>
      </c>
    </row>
    <row r="115" spans="1:5" ht="15">
      <c r="A115">
        <v>109</v>
      </c>
      <c r="B115">
        <v>1829</v>
      </c>
      <c r="C115" t="s">
        <v>121</v>
      </c>
      <c r="D115" s="1" t="str">
        <f>"201511012146"</f>
        <v>201511012146</v>
      </c>
      <c r="E115" t="s">
        <v>9</v>
      </c>
    </row>
    <row r="116" spans="1:5" ht="15">
      <c r="A116">
        <v>110</v>
      </c>
      <c r="B116">
        <v>1843</v>
      </c>
      <c r="C116" t="s">
        <v>122</v>
      </c>
      <c r="D116" s="1" t="str">
        <f>"201511004543"</f>
        <v>201511004543</v>
      </c>
      <c r="E116" t="s">
        <v>9</v>
      </c>
    </row>
    <row r="117" spans="1:5" ht="15">
      <c r="A117">
        <v>111</v>
      </c>
      <c r="B117">
        <v>1899</v>
      </c>
      <c r="C117" t="s">
        <v>123</v>
      </c>
      <c r="D117" s="1" t="str">
        <f>"201511005361"</f>
        <v>201511005361</v>
      </c>
      <c r="E117" t="s">
        <v>30</v>
      </c>
    </row>
    <row r="118" spans="1:5" ht="15">
      <c r="A118">
        <v>112</v>
      </c>
      <c r="B118">
        <v>1908</v>
      </c>
      <c r="C118" t="s">
        <v>124</v>
      </c>
      <c r="D118" s="1" t="str">
        <f>"201511010572"</f>
        <v>201511010572</v>
      </c>
      <c r="E118" t="s">
        <v>11</v>
      </c>
    </row>
    <row r="119" spans="1:5" ht="15">
      <c r="A119">
        <v>113</v>
      </c>
      <c r="B119">
        <v>1913</v>
      </c>
      <c r="C119" t="s">
        <v>125</v>
      </c>
      <c r="D119" s="1" t="str">
        <f>"201511019574"</f>
        <v>201511019574</v>
      </c>
      <c r="E119" t="s">
        <v>13</v>
      </c>
    </row>
    <row r="120" spans="1:5" ht="15">
      <c r="A120">
        <v>114</v>
      </c>
      <c r="B120">
        <v>1925</v>
      </c>
      <c r="C120" t="s">
        <v>126</v>
      </c>
      <c r="D120" s="1" t="str">
        <f>"201510003487"</f>
        <v>201510003487</v>
      </c>
      <c r="E120" t="s">
        <v>30</v>
      </c>
    </row>
    <row r="121" spans="1:5" ht="15">
      <c r="A121">
        <v>115</v>
      </c>
      <c r="B121">
        <v>1932</v>
      </c>
      <c r="C121" t="s">
        <v>127</v>
      </c>
      <c r="D121" s="1" t="str">
        <f>"201511014140"</f>
        <v>201511014140</v>
      </c>
      <c r="E121" t="s">
        <v>11</v>
      </c>
    </row>
    <row r="122" spans="1:5" ht="15">
      <c r="A122">
        <v>116</v>
      </c>
      <c r="B122">
        <v>1978</v>
      </c>
      <c r="C122" t="s">
        <v>128</v>
      </c>
      <c r="D122" s="1" t="str">
        <f>"201511014789"</f>
        <v>201511014789</v>
      </c>
      <c r="E122" t="s">
        <v>22</v>
      </c>
    </row>
    <row r="123" spans="1:5" ht="15">
      <c r="A123">
        <v>117</v>
      </c>
      <c r="B123">
        <v>1992</v>
      </c>
      <c r="C123" t="s">
        <v>129</v>
      </c>
      <c r="D123" s="1" t="str">
        <f>"201511010810"</f>
        <v>201511010810</v>
      </c>
      <c r="E123" t="s">
        <v>9</v>
      </c>
    </row>
    <row r="124" spans="1:5" ht="15">
      <c r="A124">
        <v>118</v>
      </c>
      <c r="B124">
        <v>2009</v>
      </c>
      <c r="C124" t="s">
        <v>130</v>
      </c>
      <c r="D124" s="1" t="str">
        <f>"201511020311"</f>
        <v>201511020311</v>
      </c>
      <c r="E124" t="s">
        <v>9</v>
      </c>
    </row>
    <row r="125" spans="1:5" ht="15">
      <c r="A125">
        <v>119</v>
      </c>
      <c r="B125">
        <v>2040</v>
      </c>
      <c r="C125" t="s">
        <v>131</v>
      </c>
      <c r="D125" s="1" t="str">
        <f>"201511005623"</f>
        <v>201511005623</v>
      </c>
      <c r="E125" t="s">
        <v>30</v>
      </c>
    </row>
    <row r="126" spans="1:5" ht="15">
      <c r="A126">
        <v>120</v>
      </c>
      <c r="B126">
        <v>2048</v>
      </c>
      <c r="C126" t="s">
        <v>132</v>
      </c>
      <c r="D126" s="1" t="str">
        <f>"201511020482"</f>
        <v>201511020482</v>
      </c>
      <c r="E126" t="s">
        <v>9</v>
      </c>
    </row>
    <row r="127" spans="1:5" ht="15">
      <c r="A127">
        <v>121</v>
      </c>
      <c r="B127">
        <v>2056</v>
      </c>
      <c r="C127" t="s">
        <v>133</v>
      </c>
      <c r="D127" s="1" t="str">
        <f>"201511020575"</f>
        <v>201511020575</v>
      </c>
      <c r="E127" t="s">
        <v>30</v>
      </c>
    </row>
    <row r="128" spans="1:5" ht="15">
      <c r="A128">
        <v>122</v>
      </c>
      <c r="B128">
        <v>2059</v>
      </c>
      <c r="C128" t="s">
        <v>134</v>
      </c>
      <c r="D128" s="1" t="str">
        <f>"201511020532"</f>
        <v>201511020532</v>
      </c>
      <c r="E128" t="s">
        <v>9</v>
      </c>
    </row>
    <row r="129" spans="1:5" ht="15">
      <c r="A129">
        <v>123</v>
      </c>
      <c r="B129">
        <v>2069</v>
      </c>
      <c r="C129" t="s">
        <v>135</v>
      </c>
      <c r="D129" s="1" t="str">
        <f>"201511017937"</f>
        <v>201511017937</v>
      </c>
      <c r="E129" t="s">
        <v>30</v>
      </c>
    </row>
    <row r="130" spans="1:5" ht="15">
      <c r="A130">
        <v>124</v>
      </c>
      <c r="B130">
        <v>2070</v>
      </c>
      <c r="C130" t="s">
        <v>136</v>
      </c>
      <c r="D130" s="1" t="str">
        <f>"201510001489"</f>
        <v>201510001489</v>
      </c>
      <c r="E130" t="s">
        <v>9</v>
      </c>
    </row>
    <row r="131" spans="1:5" ht="15">
      <c r="A131">
        <v>125</v>
      </c>
      <c r="B131">
        <v>2088</v>
      </c>
      <c r="C131" t="s">
        <v>137</v>
      </c>
      <c r="D131" s="1" t="str">
        <f>"201511014948"</f>
        <v>201511014948</v>
      </c>
      <c r="E131" t="s">
        <v>22</v>
      </c>
    </row>
    <row r="132" spans="1:5" ht="15">
      <c r="A132">
        <v>126</v>
      </c>
      <c r="B132">
        <v>2113</v>
      </c>
      <c r="C132" t="s">
        <v>138</v>
      </c>
      <c r="D132" s="1" t="str">
        <f>"201511018839"</f>
        <v>201511018839</v>
      </c>
      <c r="E132" t="s">
        <v>11</v>
      </c>
    </row>
    <row r="133" spans="1:5" ht="15">
      <c r="A133">
        <v>127</v>
      </c>
      <c r="B133">
        <v>2149</v>
      </c>
      <c r="C133" t="s">
        <v>139</v>
      </c>
      <c r="D133" s="1" t="str">
        <f>"201511014198"</f>
        <v>201511014198</v>
      </c>
      <c r="E133" t="s">
        <v>140</v>
      </c>
    </row>
    <row r="134" spans="1:5" ht="15">
      <c r="A134">
        <v>128</v>
      </c>
      <c r="B134">
        <v>2165</v>
      </c>
      <c r="C134" t="s">
        <v>141</v>
      </c>
      <c r="D134" s="1" t="str">
        <f>"201511012132"</f>
        <v>201511012132</v>
      </c>
      <c r="E134" t="s">
        <v>30</v>
      </c>
    </row>
    <row r="135" spans="1:5" ht="15">
      <c r="A135">
        <v>129</v>
      </c>
      <c r="B135">
        <v>2188</v>
      </c>
      <c r="C135" t="s">
        <v>142</v>
      </c>
      <c r="D135" s="1" t="str">
        <f>"201511012048"</f>
        <v>201511012048</v>
      </c>
      <c r="E135" t="s">
        <v>11</v>
      </c>
    </row>
    <row r="136" spans="1:5" ht="15">
      <c r="A136">
        <v>130</v>
      </c>
      <c r="B136">
        <v>2295</v>
      </c>
      <c r="C136" t="s">
        <v>143</v>
      </c>
      <c r="D136" s="1" t="str">
        <f>"201511018473"</f>
        <v>201511018473</v>
      </c>
      <c r="E136" t="s">
        <v>11</v>
      </c>
    </row>
    <row r="137" spans="1:5" ht="15">
      <c r="A137">
        <v>131</v>
      </c>
      <c r="B137">
        <v>2322</v>
      </c>
      <c r="C137" t="s">
        <v>144</v>
      </c>
      <c r="D137" s="1" t="str">
        <f>"201406002452"</f>
        <v>201406002452</v>
      </c>
      <c r="E137" t="s">
        <v>30</v>
      </c>
    </row>
    <row r="138" spans="1:5" ht="15">
      <c r="A138">
        <v>132</v>
      </c>
      <c r="B138">
        <v>2381</v>
      </c>
      <c r="C138" t="s">
        <v>145</v>
      </c>
      <c r="D138" s="1" t="str">
        <f>"201511020745"</f>
        <v>201511020745</v>
      </c>
      <c r="E138" t="s">
        <v>9</v>
      </c>
    </row>
    <row r="139" spans="1:5" ht="15">
      <c r="A139">
        <v>133</v>
      </c>
      <c r="B139">
        <v>2388</v>
      </c>
      <c r="C139" t="s">
        <v>146</v>
      </c>
      <c r="D139" s="1" t="str">
        <f>"201502001937"</f>
        <v>201502001937</v>
      </c>
      <c r="E139" t="s">
        <v>30</v>
      </c>
    </row>
    <row r="140" spans="1:5" ht="15">
      <c r="A140">
        <v>134</v>
      </c>
      <c r="B140">
        <v>2447</v>
      </c>
      <c r="C140" t="s">
        <v>147</v>
      </c>
      <c r="D140" s="1" t="str">
        <f>"201511019130"</f>
        <v>201511019130</v>
      </c>
      <c r="E140" t="s">
        <v>30</v>
      </c>
    </row>
    <row r="141" spans="1:5" ht="15">
      <c r="A141">
        <v>135</v>
      </c>
      <c r="B141">
        <v>2461</v>
      </c>
      <c r="C141" t="s">
        <v>148</v>
      </c>
      <c r="D141" s="1" t="str">
        <f>"201511018585"</f>
        <v>201511018585</v>
      </c>
      <c r="E141" t="s">
        <v>11</v>
      </c>
    </row>
    <row r="142" spans="1:5" ht="15">
      <c r="A142">
        <v>136</v>
      </c>
      <c r="B142">
        <v>2462</v>
      </c>
      <c r="C142" t="s">
        <v>149</v>
      </c>
      <c r="D142" s="1" t="str">
        <f>"201511014014"</f>
        <v>201511014014</v>
      </c>
      <c r="E142" t="s">
        <v>11</v>
      </c>
    </row>
    <row r="143" spans="1:5" ht="15">
      <c r="A143">
        <v>137</v>
      </c>
      <c r="B143">
        <v>2463</v>
      </c>
      <c r="C143" t="s">
        <v>150</v>
      </c>
      <c r="D143" s="1" t="str">
        <f>"201511018460"</f>
        <v>201511018460</v>
      </c>
      <c r="E143" t="s">
        <v>11</v>
      </c>
    </row>
    <row r="144" spans="1:5" ht="15">
      <c r="A144">
        <v>138</v>
      </c>
      <c r="B144">
        <v>2489</v>
      </c>
      <c r="C144" t="s">
        <v>151</v>
      </c>
      <c r="D144" s="1" t="str">
        <f>"201511007287"</f>
        <v>201511007287</v>
      </c>
      <c r="E144" t="s">
        <v>9</v>
      </c>
    </row>
    <row r="145" spans="1:5" ht="15">
      <c r="A145">
        <v>139</v>
      </c>
      <c r="B145">
        <v>2495</v>
      </c>
      <c r="C145" t="s">
        <v>152</v>
      </c>
      <c r="D145" s="1" t="str">
        <f>"201511020166"</f>
        <v>201511020166</v>
      </c>
      <c r="E145" t="s">
        <v>30</v>
      </c>
    </row>
    <row r="146" spans="1:5" ht="15">
      <c r="A146">
        <v>140</v>
      </c>
      <c r="B146">
        <v>2533</v>
      </c>
      <c r="C146" t="s">
        <v>153</v>
      </c>
      <c r="D146" s="1" t="str">
        <f>"201511021553"</f>
        <v>201511021553</v>
      </c>
      <c r="E146" t="s">
        <v>9</v>
      </c>
    </row>
    <row r="147" spans="1:5" ht="15">
      <c r="A147">
        <v>141</v>
      </c>
      <c r="B147">
        <v>2603</v>
      </c>
      <c r="C147" t="s">
        <v>154</v>
      </c>
      <c r="D147" s="1" t="str">
        <f>"201511021019"</f>
        <v>201511021019</v>
      </c>
      <c r="E147" t="s">
        <v>9</v>
      </c>
    </row>
    <row r="148" spans="1:5" ht="15">
      <c r="A148">
        <v>142</v>
      </c>
      <c r="B148">
        <v>2619</v>
      </c>
      <c r="C148" t="s">
        <v>155</v>
      </c>
      <c r="D148" s="1" t="str">
        <f>"201511010426"</f>
        <v>201511010426</v>
      </c>
      <c r="E148" t="s">
        <v>11</v>
      </c>
    </row>
    <row r="149" spans="1:5" ht="15">
      <c r="A149">
        <v>143</v>
      </c>
      <c r="B149">
        <v>2645</v>
      </c>
      <c r="C149" t="s">
        <v>156</v>
      </c>
      <c r="D149" s="1" t="str">
        <f>"201511017903"</f>
        <v>201511017903</v>
      </c>
      <c r="E149" t="s">
        <v>22</v>
      </c>
    </row>
    <row r="150" spans="1:5" ht="15">
      <c r="A150">
        <v>144</v>
      </c>
      <c r="B150">
        <v>2659</v>
      </c>
      <c r="C150" t="s">
        <v>157</v>
      </c>
      <c r="D150" s="1" t="str">
        <f>"201511017646"</f>
        <v>201511017646</v>
      </c>
      <c r="E150" t="s">
        <v>11</v>
      </c>
    </row>
    <row r="151" spans="1:5" ht="15">
      <c r="A151">
        <v>145</v>
      </c>
      <c r="B151">
        <v>2712</v>
      </c>
      <c r="C151" t="s">
        <v>158</v>
      </c>
      <c r="D151" s="1" t="str">
        <f>"201511019176"</f>
        <v>201511019176</v>
      </c>
      <c r="E151" t="s">
        <v>22</v>
      </c>
    </row>
    <row r="152" spans="1:5" ht="15">
      <c r="A152">
        <v>146</v>
      </c>
      <c r="B152">
        <v>2721</v>
      </c>
      <c r="C152" t="s">
        <v>159</v>
      </c>
      <c r="D152" s="1" t="str">
        <f>"201511021173"</f>
        <v>201511021173</v>
      </c>
      <c r="E152" t="s">
        <v>9</v>
      </c>
    </row>
    <row r="153" spans="1:5" ht="15">
      <c r="A153">
        <v>147</v>
      </c>
      <c r="B153">
        <v>2725</v>
      </c>
      <c r="C153" t="s">
        <v>160</v>
      </c>
      <c r="D153" s="1" t="str">
        <f>"201510000943"</f>
        <v>201510000943</v>
      </c>
      <c r="E153" t="s">
        <v>30</v>
      </c>
    </row>
    <row r="154" spans="1:5" ht="15">
      <c r="A154">
        <v>148</v>
      </c>
      <c r="B154">
        <v>2728</v>
      </c>
      <c r="C154" t="s">
        <v>161</v>
      </c>
      <c r="D154" s="1" t="str">
        <f>"201511017927"</f>
        <v>201511017927</v>
      </c>
      <c r="E154" t="s">
        <v>9</v>
      </c>
    </row>
    <row r="155" spans="1:5" ht="15">
      <c r="A155">
        <v>149</v>
      </c>
      <c r="B155">
        <v>2768</v>
      </c>
      <c r="C155" t="s">
        <v>162</v>
      </c>
      <c r="D155" s="1" t="str">
        <f>"201511014770"</f>
        <v>201511014770</v>
      </c>
      <c r="E155" t="s">
        <v>11</v>
      </c>
    </row>
    <row r="156" spans="1:5" ht="15">
      <c r="A156">
        <v>150</v>
      </c>
      <c r="B156">
        <v>2782</v>
      </c>
      <c r="C156" t="s">
        <v>163</v>
      </c>
      <c r="D156" s="1" t="str">
        <f>"201511010824"</f>
        <v>201511010824</v>
      </c>
      <c r="E156" t="s">
        <v>9</v>
      </c>
    </row>
    <row r="157" spans="1:5" ht="15">
      <c r="A157">
        <v>151</v>
      </c>
      <c r="B157">
        <v>2802</v>
      </c>
      <c r="C157" t="s">
        <v>164</v>
      </c>
      <c r="D157" s="1" t="str">
        <f>"201510001798"</f>
        <v>201510001798</v>
      </c>
      <c r="E157" t="s">
        <v>9</v>
      </c>
    </row>
    <row r="158" spans="1:5" ht="15">
      <c r="A158">
        <v>152</v>
      </c>
      <c r="B158">
        <v>2803</v>
      </c>
      <c r="C158" t="s">
        <v>165</v>
      </c>
      <c r="D158" s="1" t="str">
        <f>"201511019300"</f>
        <v>201511019300</v>
      </c>
      <c r="E158" t="s">
        <v>11</v>
      </c>
    </row>
    <row r="159" spans="1:5" ht="15">
      <c r="A159">
        <v>153</v>
      </c>
      <c r="B159">
        <v>2833</v>
      </c>
      <c r="C159" t="s">
        <v>166</v>
      </c>
      <c r="D159" s="1" t="str">
        <f>"201507000083"</f>
        <v>201507000083</v>
      </c>
      <c r="E159" t="s">
        <v>9</v>
      </c>
    </row>
    <row r="160" spans="1:5" ht="15">
      <c r="A160">
        <v>154</v>
      </c>
      <c r="B160">
        <v>2852</v>
      </c>
      <c r="C160" t="s">
        <v>167</v>
      </c>
      <c r="D160" s="1" t="str">
        <f>"201511018358"</f>
        <v>201511018358</v>
      </c>
      <c r="E160" t="s">
        <v>9</v>
      </c>
    </row>
    <row r="161" spans="1:5" ht="15">
      <c r="A161">
        <v>155</v>
      </c>
      <c r="B161">
        <v>2857</v>
      </c>
      <c r="C161" t="s">
        <v>168</v>
      </c>
      <c r="D161" s="1" t="str">
        <f>"201511014709"</f>
        <v>201511014709</v>
      </c>
      <c r="E161" t="s">
        <v>9</v>
      </c>
    </row>
    <row r="162" spans="1:5" ht="15">
      <c r="A162">
        <v>156</v>
      </c>
      <c r="B162">
        <v>2877</v>
      </c>
      <c r="C162" t="s">
        <v>169</v>
      </c>
      <c r="D162" s="1" t="str">
        <f>"201511020317"</f>
        <v>201511020317</v>
      </c>
      <c r="E162" t="s">
        <v>11</v>
      </c>
    </row>
    <row r="163" spans="1:5" ht="15">
      <c r="A163">
        <v>157</v>
      </c>
      <c r="B163">
        <v>2886</v>
      </c>
      <c r="C163" t="s">
        <v>170</v>
      </c>
      <c r="D163" s="1" t="str">
        <f>"201511018804"</f>
        <v>201511018804</v>
      </c>
      <c r="E163" t="s">
        <v>30</v>
      </c>
    </row>
    <row r="164" spans="1:5" ht="15">
      <c r="A164">
        <v>158</v>
      </c>
      <c r="B164">
        <v>2901</v>
      </c>
      <c r="C164" t="s">
        <v>171</v>
      </c>
      <c r="D164" s="1" t="str">
        <f>"201511016977"</f>
        <v>201511016977</v>
      </c>
      <c r="E164" t="s">
        <v>9</v>
      </c>
    </row>
    <row r="165" spans="1:5" ht="15">
      <c r="A165">
        <v>159</v>
      </c>
      <c r="B165">
        <v>2904</v>
      </c>
      <c r="C165" t="s">
        <v>172</v>
      </c>
      <c r="D165" s="1" t="str">
        <f>"201407000191"</f>
        <v>201407000191</v>
      </c>
      <c r="E165" t="s">
        <v>11</v>
      </c>
    </row>
    <row r="166" spans="1:5" ht="15">
      <c r="A166">
        <v>160</v>
      </c>
      <c r="B166">
        <v>2925</v>
      </c>
      <c r="C166" t="s">
        <v>173</v>
      </c>
      <c r="D166" s="1" t="str">
        <f>"201510002852"</f>
        <v>201510002852</v>
      </c>
      <c r="E166" t="s">
        <v>9</v>
      </c>
    </row>
    <row r="167" spans="1:5" ht="15">
      <c r="A167">
        <v>161</v>
      </c>
      <c r="B167">
        <v>2939</v>
      </c>
      <c r="C167" t="s">
        <v>174</v>
      </c>
      <c r="D167" s="1" t="str">
        <f>"201511010659"</f>
        <v>201511010659</v>
      </c>
      <c r="E167" t="s">
        <v>9</v>
      </c>
    </row>
    <row r="168" spans="1:5" ht="15">
      <c r="A168">
        <v>162</v>
      </c>
      <c r="B168">
        <v>2953</v>
      </c>
      <c r="C168" t="s">
        <v>175</v>
      </c>
      <c r="D168" s="1" t="str">
        <f>"201511011640"</f>
        <v>201511011640</v>
      </c>
      <c r="E168" t="s">
        <v>30</v>
      </c>
    </row>
    <row r="169" spans="1:5" ht="15">
      <c r="A169">
        <v>163</v>
      </c>
      <c r="B169">
        <v>2961</v>
      </c>
      <c r="C169" t="s">
        <v>176</v>
      </c>
      <c r="D169" s="1" t="str">
        <f>"201511019989"</f>
        <v>201511019989</v>
      </c>
      <c r="E169" t="s">
        <v>11</v>
      </c>
    </row>
    <row r="170" spans="1:5" ht="15">
      <c r="A170">
        <v>164</v>
      </c>
      <c r="B170">
        <v>2979</v>
      </c>
      <c r="C170" t="s">
        <v>177</v>
      </c>
      <c r="D170" s="1" t="str">
        <f>"201511015727"</f>
        <v>201511015727</v>
      </c>
      <c r="E170" t="s">
        <v>9</v>
      </c>
    </row>
    <row r="171" spans="1:5" ht="15">
      <c r="A171">
        <v>165</v>
      </c>
      <c r="B171">
        <v>2993</v>
      </c>
      <c r="C171" t="s">
        <v>178</v>
      </c>
      <c r="D171" s="1" t="str">
        <f>"201409003823"</f>
        <v>201409003823</v>
      </c>
      <c r="E171" t="s">
        <v>9</v>
      </c>
    </row>
    <row r="172" spans="1:5" ht="15">
      <c r="A172">
        <v>166</v>
      </c>
      <c r="B172">
        <v>3028</v>
      </c>
      <c r="C172" t="s">
        <v>179</v>
      </c>
      <c r="D172" s="1" t="str">
        <f>"201511020704"</f>
        <v>201511020704</v>
      </c>
      <c r="E172" t="s">
        <v>13</v>
      </c>
    </row>
    <row r="173" spans="1:5" ht="15">
      <c r="A173">
        <v>167</v>
      </c>
      <c r="B173">
        <v>3063</v>
      </c>
      <c r="C173" t="s">
        <v>180</v>
      </c>
      <c r="D173" s="1" t="str">
        <f>"201511007833"</f>
        <v>201511007833</v>
      </c>
      <c r="E173" t="s">
        <v>9</v>
      </c>
    </row>
    <row r="174" spans="1:5" ht="15">
      <c r="A174">
        <v>168</v>
      </c>
      <c r="B174">
        <v>3072</v>
      </c>
      <c r="C174" t="s">
        <v>181</v>
      </c>
      <c r="D174" s="1" t="str">
        <f>"201511019493"</f>
        <v>201511019493</v>
      </c>
      <c r="E174" t="s">
        <v>9</v>
      </c>
    </row>
    <row r="175" spans="1:5" ht="15">
      <c r="A175">
        <v>169</v>
      </c>
      <c r="B175">
        <v>3078</v>
      </c>
      <c r="C175" t="s">
        <v>182</v>
      </c>
      <c r="D175" s="1" t="str">
        <f>"201511018592"</f>
        <v>201511018592</v>
      </c>
      <c r="E175" t="s">
        <v>9</v>
      </c>
    </row>
    <row r="176" spans="1:5" ht="15">
      <c r="A176">
        <v>170</v>
      </c>
      <c r="B176">
        <v>3080</v>
      </c>
      <c r="C176" t="s">
        <v>183</v>
      </c>
      <c r="D176" s="1" t="str">
        <f>"201511020415"</f>
        <v>201511020415</v>
      </c>
      <c r="E176" t="s">
        <v>11</v>
      </c>
    </row>
    <row r="177" spans="1:5" ht="15">
      <c r="A177">
        <v>171</v>
      </c>
      <c r="B177">
        <v>3086</v>
      </c>
      <c r="C177" t="s">
        <v>184</v>
      </c>
      <c r="D177" s="1" t="str">
        <f>"201511022386"</f>
        <v>201511022386</v>
      </c>
      <c r="E177" t="s">
        <v>30</v>
      </c>
    </row>
    <row r="178" spans="1:5" ht="15">
      <c r="A178">
        <v>172</v>
      </c>
      <c r="B178">
        <v>3115</v>
      </c>
      <c r="C178" t="s">
        <v>185</v>
      </c>
      <c r="D178" s="1" t="str">
        <f>"201511021442"</f>
        <v>201511021442</v>
      </c>
      <c r="E178" t="s">
        <v>11</v>
      </c>
    </row>
    <row r="179" spans="1:5" ht="15">
      <c r="A179">
        <v>173</v>
      </c>
      <c r="B179">
        <v>3147</v>
      </c>
      <c r="C179" t="s">
        <v>186</v>
      </c>
      <c r="D179" s="1" t="str">
        <f>"201511015144"</f>
        <v>201511015144</v>
      </c>
      <c r="E179" t="s">
        <v>11</v>
      </c>
    </row>
    <row r="180" spans="1:5" ht="15">
      <c r="A180">
        <v>174</v>
      </c>
      <c r="B180">
        <v>3155</v>
      </c>
      <c r="C180" t="s">
        <v>187</v>
      </c>
      <c r="D180" s="1" t="str">
        <f>"201511021883"</f>
        <v>201511021883</v>
      </c>
      <c r="E180" t="s">
        <v>30</v>
      </c>
    </row>
    <row r="181" spans="1:5" ht="15">
      <c r="A181">
        <v>175</v>
      </c>
      <c r="B181">
        <v>3195</v>
      </c>
      <c r="C181" t="s">
        <v>188</v>
      </c>
      <c r="D181" s="1" t="str">
        <f>"201511020747"</f>
        <v>201511020747</v>
      </c>
      <c r="E181" t="s">
        <v>11</v>
      </c>
    </row>
    <row r="182" spans="1:5" ht="15">
      <c r="A182">
        <v>176</v>
      </c>
      <c r="B182">
        <v>3209</v>
      </c>
      <c r="C182" t="s">
        <v>189</v>
      </c>
      <c r="D182" s="1" t="str">
        <f>"201511018476"</f>
        <v>201511018476</v>
      </c>
      <c r="E182" t="s">
        <v>11</v>
      </c>
    </row>
    <row r="183" spans="1:5" ht="15">
      <c r="A183">
        <v>177</v>
      </c>
      <c r="B183">
        <v>3266</v>
      </c>
      <c r="C183" t="s">
        <v>190</v>
      </c>
      <c r="D183" s="1" t="str">
        <f>"201511008562"</f>
        <v>201511008562</v>
      </c>
      <c r="E183" t="s">
        <v>30</v>
      </c>
    </row>
    <row r="184" spans="1:5" ht="15">
      <c r="A184">
        <v>178</v>
      </c>
      <c r="B184">
        <v>3287</v>
      </c>
      <c r="C184" t="s">
        <v>191</v>
      </c>
      <c r="D184" s="1" t="str">
        <f>"201502001875"</f>
        <v>201502001875</v>
      </c>
      <c r="E184" t="s">
        <v>30</v>
      </c>
    </row>
    <row r="185" spans="1:5" ht="15">
      <c r="A185">
        <v>179</v>
      </c>
      <c r="B185">
        <v>3291</v>
      </c>
      <c r="C185" t="s">
        <v>192</v>
      </c>
      <c r="D185" s="1" t="str">
        <f>"201510001148"</f>
        <v>201510001148</v>
      </c>
      <c r="E185" t="s">
        <v>30</v>
      </c>
    </row>
    <row r="186" spans="1:5" ht="15">
      <c r="A186">
        <v>180</v>
      </c>
      <c r="B186">
        <v>3331</v>
      </c>
      <c r="C186" t="s">
        <v>193</v>
      </c>
      <c r="D186" s="1" t="str">
        <f>"201511020771"</f>
        <v>201511020771</v>
      </c>
      <c r="E186" t="s">
        <v>22</v>
      </c>
    </row>
    <row r="187" spans="1:5" ht="15">
      <c r="A187">
        <v>181</v>
      </c>
      <c r="B187">
        <v>3356</v>
      </c>
      <c r="C187" t="s">
        <v>194</v>
      </c>
      <c r="D187" s="1" t="str">
        <f>"201511014737"</f>
        <v>201511014737</v>
      </c>
      <c r="E187" t="s">
        <v>30</v>
      </c>
    </row>
    <row r="188" spans="1:5" ht="15">
      <c r="A188">
        <v>182</v>
      </c>
      <c r="B188">
        <v>3360</v>
      </c>
      <c r="C188" t="s">
        <v>195</v>
      </c>
      <c r="D188" s="1" t="str">
        <f>"201511004826"</f>
        <v>201511004826</v>
      </c>
      <c r="E188" t="s">
        <v>11</v>
      </c>
    </row>
    <row r="189" spans="1:5" ht="15">
      <c r="A189">
        <v>183</v>
      </c>
      <c r="B189">
        <v>3363</v>
      </c>
      <c r="C189" t="s">
        <v>196</v>
      </c>
      <c r="D189" s="1" t="str">
        <f>"201511004682"</f>
        <v>201511004682</v>
      </c>
      <c r="E189" t="s">
        <v>197</v>
      </c>
    </row>
    <row r="190" spans="1:5" ht="15">
      <c r="A190">
        <v>184</v>
      </c>
      <c r="B190">
        <v>3370</v>
      </c>
      <c r="C190" t="s">
        <v>198</v>
      </c>
      <c r="D190" s="1" t="str">
        <f>"201511017888"</f>
        <v>201511017888</v>
      </c>
      <c r="E190" t="s">
        <v>140</v>
      </c>
    </row>
    <row r="191" spans="1:5" ht="15">
      <c r="A191">
        <v>185</v>
      </c>
      <c r="B191">
        <v>3379</v>
      </c>
      <c r="C191" t="s">
        <v>199</v>
      </c>
      <c r="D191" s="1" t="str">
        <f>"201511016126"</f>
        <v>201511016126</v>
      </c>
      <c r="E191" t="s">
        <v>9</v>
      </c>
    </row>
    <row r="192" spans="1:5" ht="15">
      <c r="A192">
        <v>186</v>
      </c>
      <c r="B192">
        <v>3380</v>
      </c>
      <c r="C192" t="s">
        <v>200</v>
      </c>
      <c r="D192" s="1" t="str">
        <f>"201402001168"</f>
        <v>201402001168</v>
      </c>
      <c r="E192" t="s">
        <v>9</v>
      </c>
    </row>
    <row r="193" spans="1:5" ht="15">
      <c r="A193">
        <v>187</v>
      </c>
      <c r="B193">
        <v>3389</v>
      </c>
      <c r="C193" t="s">
        <v>201</v>
      </c>
      <c r="D193" s="1" t="str">
        <f>"201511017868"</f>
        <v>201511017868</v>
      </c>
      <c r="E193" t="s">
        <v>11</v>
      </c>
    </row>
    <row r="194" spans="1:5" ht="15">
      <c r="A194">
        <v>188</v>
      </c>
      <c r="B194">
        <v>3393</v>
      </c>
      <c r="C194" t="s">
        <v>202</v>
      </c>
      <c r="D194" s="1" t="str">
        <f>"201501000347"</f>
        <v>201501000347</v>
      </c>
      <c r="E194" t="s">
        <v>30</v>
      </c>
    </row>
    <row r="195" spans="1:5" ht="15">
      <c r="A195">
        <v>189</v>
      </c>
      <c r="B195">
        <v>3399</v>
      </c>
      <c r="C195" t="s">
        <v>203</v>
      </c>
      <c r="D195" s="1" t="str">
        <f>"201511016119"</f>
        <v>201511016119</v>
      </c>
      <c r="E195" t="s">
        <v>9</v>
      </c>
    </row>
    <row r="196" spans="1:5" ht="15">
      <c r="A196">
        <v>190</v>
      </c>
      <c r="B196">
        <v>3428</v>
      </c>
      <c r="C196" t="s">
        <v>204</v>
      </c>
      <c r="D196" s="1" t="str">
        <f>"201511008113"</f>
        <v>201511008113</v>
      </c>
      <c r="E196" t="s">
        <v>9</v>
      </c>
    </row>
    <row r="197" spans="1:5" ht="15">
      <c r="A197">
        <v>191</v>
      </c>
      <c r="B197">
        <v>3429</v>
      </c>
      <c r="C197" t="s">
        <v>205</v>
      </c>
      <c r="D197" s="1" t="str">
        <f>"201506001687"</f>
        <v>201506001687</v>
      </c>
      <c r="E197" t="s">
        <v>9</v>
      </c>
    </row>
    <row r="198" spans="1:5" ht="15">
      <c r="A198">
        <v>192</v>
      </c>
      <c r="B198">
        <v>3434</v>
      </c>
      <c r="C198" t="s">
        <v>206</v>
      </c>
      <c r="D198" s="1" t="str">
        <f>"201511021131"</f>
        <v>201511021131</v>
      </c>
      <c r="E198" t="s">
        <v>11</v>
      </c>
    </row>
    <row r="199" spans="1:5" ht="15">
      <c r="A199">
        <v>193</v>
      </c>
      <c r="B199">
        <v>3445</v>
      </c>
      <c r="C199" t="s">
        <v>207</v>
      </c>
      <c r="D199" s="1" t="str">
        <f>"201511017296"</f>
        <v>201511017296</v>
      </c>
      <c r="E199" t="s">
        <v>11</v>
      </c>
    </row>
    <row r="200" spans="1:5" ht="15">
      <c r="A200">
        <v>194</v>
      </c>
      <c r="B200">
        <v>3451</v>
      </c>
      <c r="C200" t="s">
        <v>208</v>
      </c>
      <c r="D200" s="1" t="str">
        <f>"201511021370"</f>
        <v>201511021370</v>
      </c>
      <c r="E200" t="s">
        <v>11</v>
      </c>
    </row>
    <row r="201" spans="1:5" ht="15">
      <c r="A201">
        <v>195</v>
      </c>
      <c r="B201">
        <v>3469</v>
      </c>
      <c r="C201" t="s">
        <v>209</v>
      </c>
      <c r="D201" s="1" t="str">
        <f>"201511018599"</f>
        <v>201511018599</v>
      </c>
      <c r="E201" t="s">
        <v>9</v>
      </c>
    </row>
    <row r="202" spans="1:5" ht="15">
      <c r="A202">
        <v>196</v>
      </c>
      <c r="B202">
        <v>3481</v>
      </c>
      <c r="C202" t="s">
        <v>210</v>
      </c>
      <c r="D202" s="1" t="str">
        <f>"201511008032"</f>
        <v>201511008032</v>
      </c>
      <c r="E202" t="s">
        <v>9</v>
      </c>
    </row>
    <row r="203" spans="1:5" ht="15">
      <c r="A203">
        <v>197</v>
      </c>
      <c r="B203">
        <v>3485</v>
      </c>
      <c r="C203" t="s">
        <v>211</v>
      </c>
      <c r="D203" s="1" t="str">
        <f>"201511014173"</f>
        <v>201511014173</v>
      </c>
      <c r="E203" t="s">
        <v>11</v>
      </c>
    </row>
    <row r="204" spans="1:5" ht="15">
      <c r="A204">
        <v>198</v>
      </c>
      <c r="B204">
        <v>3488</v>
      </c>
      <c r="C204" t="s">
        <v>212</v>
      </c>
      <c r="D204" s="1" t="str">
        <f>"201511007606"</f>
        <v>201511007606</v>
      </c>
      <c r="E204" t="s">
        <v>11</v>
      </c>
    </row>
    <row r="205" spans="1:5" ht="15">
      <c r="A205">
        <v>199</v>
      </c>
      <c r="B205">
        <v>3512</v>
      </c>
      <c r="C205" t="s">
        <v>213</v>
      </c>
      <c r="D205" s="1" t="str">
        <f>"201511021227"</f>
        <v>201511021227</v>
      </c>
      <c r="E205" t="s">
        <v>9</v>
      </c>
    </row>
    <row r="206" spans="1:5" ht="15">
      <c r="A206">
        <v>200</v>
      </c>
      <c r="B206">
        <v>3524</v>
      </c>
      <c r="C206" t="s">
        <v>214</v>
      </c>
      <c r="D206" s="1" t="str">
        <f>"201511021428"</f>
        <v>201511021428</v>
      </c>
      <c r="E206" t="s">
        <v>11</v>
      </c>
    </row>
    <row r="207" spans="1:5" ht="15">
      <c r="A207">
        <v>201</v>
      </c>
      <c r="B207">
        <v>3526</v>
      </c>
      <c r="C207" t="s">
        <v>215</v>
      </c>
      <c r="D207" s="1" t="str">
        <f>"201511015831"</f>
        <v>201511015831</v>
      </c>
      <c r="E207" t="s">
        <v>9</v>
      </c>
    </row>
    <row r="208" spans="1:5" ht="15">
      <c r="A208">
        <v>202</v>
      </c>
      <c r="B208">
        <v>3539</v>
      </c>
      <c r="C208" t="s">
        <v>216</v>
      </c>
      <c r="D208" s="1" t="str">
        <f>"201502002510"</f>
        <v>201502002510</v>
      </c>
      <c r="E208" t="s">
        <v>30</v>
      </c>
    </row>
    <row r="209" spans="1:5" ht="15">
      <c r="A209">
        <v>203</v>
      </c>
      <c r="B209">
        <v>3540</v>
      </c>
      <c r="C209" t="s">
        <v>217</v>
      </c>
      <c r="D209" s="1" t="str">
        <f>"201511021333"</f>
        <v>201511021333</v>
      </c>
      <c r="E209" t="s">
        <v>9</v>
      </c>
    </row>
    <row r="210" spans="1:5" ht="15">
      <c r="A210">
        <v>204</v>
      </c>
      <c r="B210">
        <v>3542</v>
      </c>
      <c r="C210" t="s">
        <v>218</v>
      </c>
      <c r="D210" s="1" t="str">
        <f>"201511004985"</f>
        <v>201511004985</v>
      </c>
      <c r="E210" t="s">
        <v>11</v>
      </c>
    </row>
    <row r="211" spans="1:5" ht="15">
      <c r="A211">
        <v>205</v>
      </c>
      <c r="B211">
        <v>3564</v>
      </c>
      <c r="C211" t="s">
        <v>219</v>
      </c>
      <c r="D211" s="1" t="str">
        <f>"201511021006"</f>
        <v>201511021006</v>
      </c>
      <c r="E211" t="s">
        <v>9</v>
      </c>
    </row>
    <row r="212" spans="1:5" ht="15">
      <c r="A212">
        <v>206</v>
      </c>
      <c r="B212">
        <v>3566</v>
      </c>
      <c r="C212" t="s">
        <v>220</v>
      </c>
      <c r="D212" s="1" t="str">
        <f>"201511017035"</f>
        <v>201511017035</v>
      </c>
      <c r="E212" t="s">
        <v>30</v>
      </c>
    </row>
    <row r="213" spans="1:5" ht="15">
      <c r="A213">
        <v>207</v>
      </c>
      <c r="B213">
        <v>3572</v>
      </c>
      <c r="C213" t="s">
        <v>221</v>
      </c>
      <c r="D213" s="1" t="str">
        <f>"201511013304"</f>
        <v>201511013304</v>
      </c>
      <c r="E213" t="s">
        <v>9</v>
      </c>
    </row>
    <row r="214" spans="1:5" ht="15">
      <c r="A214">
        <v>208</v>
      </c>
      <c r="B214">
        <v>3578</v>
      </c>
      <c r="C214" t="s">
        <v>222</v>
      </c>
      <c r="D214" s="1" t="str">
        <f>"201511023406"</f>
        <v>201511023406</v>
      </c>
      <c r="E214" t="s">
        <v>9</v>
      </c>
    </row>
    <row r="215" spans="1:5" ht="15">
      <c r="A215">
        <v>209</v>
      </c>
      <c r="B215">
        <v>3607</v>
      </c>
      <c r="C215" t="s">
        <v>223</v>
      </c>
      <c r="D215" s="1" t="str">
        <f>"201511022393"</f>
        <v>201511022393</v>
      </c>
      <c r="E215" t="s">
        <v>9</v>
      </c>
    </row>
    <row r="216" spans="1:5" ht="15">
      <c r="A216">
        <v>210</v>
      </c>
      <c r="B216">
        <v>3622</v>
      </c>
      <c r="C216" t="s">
        <v>224</v>
      </c>
      <c r="D216" s="1" t="str">
        <f>"201511022366"</f>
        <v>201511022366</v>
      </c>
      <c r="E216" t="s">
        <v>30</v>
      </c>
    </row>
    <row r="217" spans="1:5" ht="15">
      <c r="A217">
        <v>211</v>
      </c>
      <c r="B217">
        <v>3633</v>
      </c>
      <c r="C217" t="s">
        <v>225</v>
      </c>
      <c r="D217" s="1" t="str">
        <f>"201511022981"</f>
        <v>201511022981</v>
      </c>
      <c r="E217" t="s">
        <v>22</v>
      </c>
    </row>
    <row r="218" spans="1:5" ht="15">
      <c r="A218">
        <v>212</v>
      </c>
      <c r="B218">
        <v>3638</v>
      </c>
      <c r="C218" t="s">
        <v>226</v>
      </c>
      <c r="D218" s="1" t="str">
        <f>"201406012899"</f>
        <v>201406012899</v>
      </c>
      <c r="E218" t="s">
        <v>9</v>
      </c>
    </row>
    <row r="219" spans="1:5" ht="15">
      <c r="A219">
        <v>213</v>
      </c>
      <c r="B219">
        <v>3641</v>
      </c>
      <c r="C219" t="s">
        <v>227</v>
      </c>
      <c r="D219" s="1" t="str">
        <f>"201511018287"</f>
        <v>201511018287</v>
      </c>
      <c r="E219" t="s">
        <v>11</v>
      </c>
    </row>
    <row r="220" spans="1:5" ht="15">
      <c r="A220">
        <v>214</v>
      </c>
      <c r="B220">
        <v>3646</v>
      </c>
      <c r="C220" t="s">
        <v>228</v>
      </c>
      <c r="D220" s="1" t="str">
        <f>"201511023374"</f>
        <v>201511023374</v>
      </c>
      <c r="E220" t="s">
        <v>9</v>
      </c>
    </row>
    <row r="221" spans="1:5" ht="15">
      <c r="A221">
        <v>215</v>
      </c>
      <c r="B221">
        <v>3665</v>
      </c>
      <c r="C221" t="s">
        <v>229</v>
      </c>
      <c r="D221" s="1" t="str">
        <f>"201412006791"</f>
        <v>201412006791</v>
      </c>
      <c r="E221" t="s">
        <v>9</v>
      </c>
    </row>
    <row r="222" spans="1:5" ht="15">
      <c r="A222">
        <v>216</v>
      </c>
      <c r="B222">
        <v>3705</v>
      </c>
      <c r="C222" t="s">
        <v>230</v>
      </c>
      <c r="D222" s="1" t="str">
        <f>"201511007499"</f>
        <v>201511007499</v>
      </c>
      <c r="E222" t="s">
        <v>9</v>
      </c>
    </row>
    <row r="223" spans="1:5" ht="15">
      <c r="A223">
        <v>217</v>
      </c>
      <c r="B223">
        <v>3707</v>
      </c>
      <c r="C223" t="s">
        <v>231</v>
      </c>
      <c r="D223" s="1" t="str">
        <f>"201510004958"</f>
        <v>201510004958</v>
      </c>
      <c r="E223" t="s">
        <v>30</v>
      </c>
    </row>
    <row r="224" spans="1:5" ht="15">
      <c r="A224">
        <v>218</v>
      </c>
      <c r="B224">
        <v>3708</v>
      </c>
      <c r="C224" t="s">
        <v>232</v>
      </c>
      <c r="D224" s="1" t="str">
        <f>"201511023642"</f>
        <v>201511023642</v>
      </c>
      <c r="E224" t="s">
        <v>9</v>
      </c>
    </row>
    <row r="225" spans="1:5" ht="15">
      <c r="A225">
        <v>219</v>
      </c>
      <c r="B225">
        <v>3778</v>
      </c>
      <c r="C225" t="s">
        <v>233</v>
      </c>
      <c r="D225" s="1" t="str">
        <f>"201511021205"</f>
        <v>201511021205</v>
      </c>
      <c r="E225" t="s">
        <v>9</v>
      </c>
    </row>
    <row r="226" spans="1:5" ht="15">
      <c r="A226">
        <v>220</v>
      </c>
      <c r="B226">
        <v>3781</v>
      </c>
      <c r="C226" t="s">
        <v>234</v>
      </c>
      <c r="D226" s="1" t="str">
        <f>"201510000327"</f>
        <v>201510000327</v>
      </c>
      <c r="E226" t="s">
        <v>9</v>
      </c>
    </row>
    <row r="227" spans="1:5" ht="15">
      <c r="A227">
        <v>221</v>
      </c>
      <c r="B227">
        <v>3798</v>
      </c>
      <c r="C227" t="s">
        <v>235</v>
      </c>
      <c r="D227" s="1" t="str">
        <f>"201511007681"</f>
        <v>201511007681</v>
      </c>
      <c r="E227" t="s">
        <v>30</v>
      </c>
    </row>
    <row r="228" spans="1:5" ht="15">
      <c r="A228">
        <v>222</v>
      </c>
      <c r="B228">
        <v>3801</v>
      </c>
      <c r="C228" t="s">
        <v>236</v>
      </c>
      <c r="D228" s="1" t="str">
        <f>"201511015842"</f>
        <v>201511015842</v>
      </c>
      <c r="E228" t="s">
        <v>11</v>
      </c>
    </row>
    <row r="229" spans="1:5" ht="15">
      <c r="A229">
        <v>223</v>
      </c>
      <c r="B229">
        <v>3805</v>
      </c>
      <c r="C229" t="s">
        <v>237</v>
      </c>
      <c r="D229" s="1" t="str">
        <f>"201402000749"</f>
        <v>201402000749</v>
      </c>
      <c r="E229" t="s">
        <v>9</v>
      </c>
    </row>
    <row r="230" spans="1:5" ht="15">
      <c r="A230">
        <v>224</v>
      </c>
      <c r="B230">
        <v>3837</v>
      </c>
      <c r="C230" t="s">
        <v>238</v>
      </c>
      <c r="D230" s="1" t="str">
        <f>"201511021818"</f>
        <v>201511021818</v>
      </c>
      <c r="E230" t="s">
        <v>9</v>
      </c>
    </row>
    <row r="231" spans="1:5" ht="15">
      <c r="A231">
        <v>225</v>
      </c>
      <c r="B231">
        <v>3847</v>
      </c>
      <c r="C231" t="s">
        <v>239</v>
      </c>
      <c r="D231" s="1" t="str">
        <f>"201511021945"</f>
        <v>201511021945</v>
      </c>
      <c r="E231" t="s">
        <v>11</v>
      </c>
    </row>
    <row r="232" spans="1:5" ht="15">
      <c r="A232">
        <v>226</v>
      </c>
      <c r="B232">
        <v>3850</v>
      </c>
      <c r="C232" t="s">
        <v>240</v>
      </c>
      <c r="D232" s="1" t="str">
        <f>"201510002626"</f>
        <v>201510002626</v>
      </c>
      <c r="E232" t="s">
        <v>9</v>
      </c>
    </row>
    <row r="233" spans="1:5" ht="15">
      <c r="A233">
        <v>227</v>
      </c>
      <c r="B233">
        <v>3852</v>
      </c>
      <c r="C233" t="s">
        <v>241</v>
      </c>
      <c r="D233" s="1" t="str">
        <f>"200802009155"</f>
        <v>200802009155</v>
      </c>
      <c r="E233" t="s">
        <v>9</v>
      </c>
    </row>
    <row r="234" spans="1:5" ht="15">
      <c r="A234">
        <v>228</v>
      </c>
      <c r="B234">
        <v>3879</v>
      </c>
      <c r="C234" t="s">
        <v>242</v>
      </c>
      <c r="D234" s="1" t="str">
        <f>"201511004837"</f>
        <v>201511004837</v>
      </c>
      <c r="E234" t="s">
        <v>9</v>
      </c>
    </row>
    <row r="235" spans="1:5" ht="15">
      <c r="A235">
        <v>229</v>
      </c>
      <c r="B235">
        <v>3887</v>
      </c>
      <c r="C235" t="s">
        <v>243</v>
      </c>
      <c r="D235" s="1" t="str">
        <f>"201511021869"</f>
        <v>201511021869</v>
      </c>
      <c r="E235" t="s">
        <v>9</v>
      </c>
    </row>
    <row r="236" spans="1:5" ht="15">
      <c r="A236">
        <v>230</v>
      </c>
      <c r="B236">
        <v>3908</v>
      </c>
      <c r="C236" t="s">
        <v>244</v>
      </c>
      <c r="D236" s="1" t="str">
        <f>"201511016727"</f>
        <v>201511016727</v>
      </c>
      <c r="E236" t="s">
        <v>11</v>
      </c>
    </row>
    <row r="237" spans="1:5" ht="15">
      <c r="A237">
        <v>231</v>
      </c>
      <c r="B237">
        <v>3910</v>
      </c>
      <c r="C237" t="s">
        <v>245</v>
      </c>
      <c r="D237" s="1" t="str">
        <f>"201511023078"</f>
        <v>201511023078</v>
      </c>
      <c r="E237" t="s">
        <v>30</v>
      </c>
    </row>
    <row r="238" spans="1:5" ht="15">
      <c r="A238">
        <v>232</v>
      </c>
      <c r="B238">
        <v>3922</v>
      </c>
      <c r="C238" t="s">
        <v>246</v>
      </c>
      <c r="D238" s="1" t="str">
        <f>"201511021952"</f>
        <v>201511021952</v>
      </c>
      <c r="E238" t="s">
        <v>30</v>
      </c>
    </row>
    <row r="239" spans="1:5" ht="15">
      <c r="A239">
        <v>233</v>
      </c>
      <c r="B239">
        <v>3936</v>
      </c>
      <c r="C239" t="s">
        <v>247</v>
      </c>
      <c r="D239" s="1" t="str">
        <f>"201511016812"</f>
        <v>201511016812</v>
      </c>
      <c r="E239" t="s">
        <v>9</v>
      </c>
    </row>
    <row r="240" spans="1:5" ht="15">
      <c r="A240">
        <v>234</v>
      </c>
      <c r="B240">
        <v>3945</v>
      </c>
      <c r="C240" t="s">
        <v>248</v>
      </c>
      <c r="D240" s="1" t="str">
        <f>"201511013224"</f>
        <v>201511013224</v>
      </c>
      <c r="E240" t="s">
        <v>30</v>
      </c>
    </row>
    <row r="241" spans="1:5" ht="15">
      <c r="A241">
        <v>235</v>
      </c>
      <c r="B241">
        <v>3962</v>
      </c>
      <c r="C241" t="s">
        <v>249</v>
      </c>
      <c r="D241" s="1" t="str">
        <f>"201510001235"</f>
        <v>201510001235</v>
      </c>
      <c r="E241" t="s">
        <v>11</v>
      </c>
    </row>
    <row r="242" spans="1:5" ht="15">
      <c r="A242">
        <v>236</v>
      </c>
      <c r="B242">
        <v>3968</v>
      </c>
      <c r="C242" t="s">
        <v>250</v>
      </c>
      <c r="D242" s="1" t="str">
        <f>"201511020684"</f>
        <v>201511020684</v>
      </c>
      <c r="E242" t="s">
        <v>9</v>
      </c>
    </row>
    <row r="243" spans="1:5" ht="15">
      <c r="A243">
        <v>237</v>
      </c>
      <c r="B243">
        <v>3990</v>
      </c>
      <c r="C243" t="s">
        <v>251</v>
      </c>
      <c r="D243" s="1" t="str">
        <f>"201511018133"</f>
        <v>201511018133</v>
      </c>
      <c r="E243" t="s">
        <v>11</v>
      </c>
    </row>
    <row r="244" spans="1:5" ht="15">
      <c r="A244">
        <v>238</v>
      </c>
      <c r="B244">
        <v>4063</v>
      </c>
      <c r="C244" t="s">
        <v>252</v>
      </c>
      <c r="D244" s="1" t="str">
        <f>"201511018722"</f>
        <v>201511018722</v>
      </c>
      <c r="E244" t="s">
        <v>9</v>
      </c>
    </row>
    <row r="245" spans="1:5" ht="15">
      <c r="A245">
        <v>239</v>
      </c>
      <c r="B245">
        <v>4070</v>
      </c>
      <c r="C245" t="s">
        <v>253</v>
      </c>
      <c r="D245" s="1" t="str">
        <f>"201510001038"</f>
        <v>201510001038</v>
      </c>
      <c r="E245" t="s">
        <v>30</v>
      </c>
    </row>
    <row r="246" spans="1:5" ht="15">
      <c r="A246">
        <v>240</v>
      </c>
      <c r="B246">
        <v>4080</v>
      </c>
      <c r="C246" t="s">
        <v>254</v>
      </c>
      <c r="D246" s="1" t="str">
        <f>"201511013072"</f>
        <v>201511013072</v>
      </c>
      <c r="E246" t="s">
        <v>30</v>
      </c>
    </row>
    <row r="247" spans="1:5" ht="15">
      <c r="A247">
        <v>241</v>
      </c>
      <c r="B247">
        <v>4095</v>
      </c>
      <c r="C247" t="s">
        <v>255</v>
      </c>
      <c r="D247" s="1" t="str">
        <f>"201402007148"</f>
        <v>201402007148</v>
      </c>
      <c r="E247" t="s">
        <v>9</v>
      </c>
    </row>
    <row r="248" spans="1:5" ht="15">
      <c r="A248">
        <v>242</v>
      </c>
      <c r="B248">
        <v>4121</v>
      </c>
      <c r="C248" t="s">
        <v>256</v>
      </c>
      <c r="D248" s="1" t="str">
        <f>"201511023034"</f>
        <v>201511023034</v>
      </c>
      <c r="E248" t="s">
        <v>9</v>
      </c>
    </row>
    <row r="249" spans="1:5" ht="15">
      <c r="A249">
        <v>243</v>
      </c>
      <c r="B249">
        <v>4122</v>
      </c>
      <c r="C249" t="s">
        <v>257</v>
      </c>
      <c r="D249" s="1" t="str">
        <f>"201502001134"</f>
        <v>201502001134</v>
      </c>
      <c r="E249" t="s">
        <v>9</v>
      </c>
    </row>
    <row r="250" spans="1:5" ht="15">
      <c r="A250">
        <v>244</v>
      </c>
      <c r="B250">
        <v>4125</v>
      </c>
      <c r="C250" t="s">
        <v>258</v>
      </c>
      <c r="D250" s="1" t="str">
        <f>"201511016093"</f>
        <v>201511016093</v>
      </c>
      <c r="E250" t="s">
        <v>9</v>
      </c>
    </row>
    <row r="251" spans="1:5" ht="15">
      <c r="A251">
        <v>245</v>
      </c>
      <c r="B251">
        <v>4135</v>
      </c>
      <c r="C251" t="s">
        <v>259</v>
      </c>
      <c r="D251" s="1" t="str">
        <f>"201511017206"</f>
        <v>201511017206</v>
      </c>
      <c r="E251" t="s">
        <v>30</v>
      </c>
    </row>
    <row r="252" spans="1:5" ht="15">
      <c r="A252">
        <v>246</v>
      </c>
      <c r="B252">
        <v>4150</v>
      </c>
      <c r="C252" t="s">
        <v>260</v>
      </c>
      <c r="D252" s="1" t="str">
        <f>"201511017989"</f>
        <v>201511017989</v>
      </c>
      <c r="E252" t="s">
        <v>11</v>
      </c>
    </row>
    <row r="253" spans="1:5" ht="15">
      <c r="A253">
        <v>247</v>
      </c>
      <c r="B253">
        <v>4165</v>
      </c>
      <c r="C253">
        <v>600016790</v>
      </c>
      <c r="D253" s="1" t="str">
        <f>"201511008217"</f>
        <v>201511008217</v>
      </c>
      <c r="E253" t="s">
        <v>11</v>
      </c>
    </row>
    <row r="254" spans="1:5" ht="15">
      <c r="A254">
        <v>248</v>
      </c>
      <c r="B254">
        <v>4188</v>
      </c>
      <c r="C254" t="s">
        <v>261</v>
      </c>
      <c r="D254" s="1" t="str">
        <f>"201511021902"</f>
        <v>201511021902</v>
      </c>
      <c r="E254" t="s">
        <v>30</v>
      </c>
    </row>
    <row r="255" spans="1:5" ht="15">
      <c r="A255">
        <v>249</v>
      </c>
      <c r="B255">
        <v>4219</v>
      </c>
      <c r="C255" t="s">
        <v>262</v>
      </c>
      <c r="D255" s="1" t="str">
        <f>"201511021995"</f>
        <v>201511021995</v>
      </c>
      <c r="E255" t="s">
        <v>22</v>
      </c>
    </row>
    <row r="256" spans="1:5" ht="15">
      <c r="A256">
        <v>250</v>
      </c>
      <c r="B256">
        <v>4241</v>
      </c>
      <c r="C256" t="s">
        <v>263</v>
      </c>
      <c r="D256" s="1" t="str">
        <f>"201511020660"</f>
        <v>201511020660</v>
      </c>
      <c r="E256" t="s">
        <v>9</v>
      </c>
    </row>
    <row r="257" spans="1:5" ht="15">
      <c r="A257">
        <v>251</v>
      </c>
      <c r="B257">
        <v>4263</v>
      </c>
      <c r="C257" t="s">
        <v>264</v>
      </c>
      <c r="D257" s="1" t="str">
        <f>"201411003202"</f>
        <v>201411003202</v>
      </c>
      <c r="E257" t="s">
        <v>9</v>
      </c>
    </row>
    <row r="258" spans="1:5" ht="15">
      <c r="A258">
        <v>252</v>
      </c>
      <c r="B258">
        <v>4309</v>
      </c>
      <c r="C258" t="s">
        <v>265</v>
      </c>
      <c r="D258" s="1" t="str">
        <f>"201511012347"</f>
        <v>201511012347</v>
      </c>
      <c r="E258" t="s">
        <v>11</v>
      </c>
    </row>
    <row r="259" spans="1:5" ht="15">
      <c r="A259">
        <v>253</v>
      </c>
      <c r="B259">
        <v>4317</v>
      </c>
      <c r="C259" t="s">
        <v>266</v>
      </c>
      <c r="D259" s="1" t="str">
        <f>"201511022018"</f>
        <v>201511022018</v>
      </c>
      <c r="E259" t="s">
        <v>30</v>
      </c>
    </row>
    <row r="260" spans="1:5" ht="15">
      <c r="A260">
        <v>254</v>
      </c>
      <c r="B260">
        <v>4320</v>
      </c>
      <c r="C260" t="s">
        <v>267</v>
      </c>
      <c r="D260" s="1" t="str">
        <f>"201511022420"</f>
        <v>201511022420</v>
      </c>
      <c r="E260" t="s">
        <v>9</v>
      </c>
    </row>
    <row r="261" spans="1:5" ht="15">
      <c r="A261">
        <v>255</v>
      </c>
      <c r="B261">
        <v>4324</v>
      </c>
      <c r="C261" t="s">
        <v>268</v>
      </c>
      <c r="D261" s="1" t="str">
        <f>"201511019435"</f>
        <v>201511019435</v>
      </c>
      <c r="E261" t="s">
        <v>9</v>
      </c>
    </row>
    <row r="262" spans="1:5" ht="15">
      <c r="A262">
        <v>256</v>
      </c>
      <c r="B262">
        <v>4349</v>
      </c>
      <c r="C262" t="s">
        <v>269</v>
      </c>
      <c r="D262" s="1" t="str">
        <f>"201510003056"</f>
        <v>201510003056</v>
      </c>
      <c r="E262" t="s">
        <v>30</v>
      </c>
    </row>
    <row r="263" spans="1:5" ht="15">
      <c r="A263">
        <v>257</v>
      </c>
      <c r="B263">
        <v>4362</v>
      </c>
      <c r="C263" t="s">
        <v>270</v>
      </c>
      <c r="D263" s="1" t="str">
        <f>"201511021773"</f>
        <v>201511021773</v>
      </c>
      <c r="E263" t="s">
        <v>9</v>
      </c>
    </row>
    <row r="264" spans="1:5" ht="15">
      <c r="A264">
        <v>258</v>
      </c>
      <c r="B264">
        <v>4377</v>
      </c>
      <c r="C264" t="s">
        <v>271</v>
      </c>
      <c r="D264" s="1" t="str">
        <f>"200902000480"</f>
        <v>200902000480</v>
      </c>
      <c r="E264" t="s">
        <v>9</v>
      </c>
    </row>
    <row r="265" spans="1:5" ht="15">
      <c r="A265">
        <v>259</v>
      </c>
      <c r="B265">
        <v>4411</v>
      </c>
      <c r="C265" t="s">
        <v>272</v>
      </c>
      <c r="D265" s="1" t="str">
        <f>"201502001958"</f>
        <v>201502001958</v>
      </c>
      <c r="E265" t="s">
        <v>9</v>
      </c>
    </row>
    <row r="266" spans="1:5" ht="15">
      <c r="A266">
        <v>260</v>
      </c>
      <c r="B266">
        <v>4439</v>
      </c>
      <c r="C266" t="s">
        <v>273</v>
      </c>
      <c r="D266" s="1" t="str">
        <f>"201511008700"</f>
        <v>201511008700</v>
      </c>
      <c r="E266" t="s">
        <v>11</v>
      </c>
    </row>
    <row r="267" spans="1:5" ht="15">
      <c r="A267">
        <v>261</v>
      </c>
      <c r="B267">
        <v>4453</v>
      </c>
      <c r="C267" t="s">
        <v>274</v>
      </c>
      <c r="D267" s="1" t="str">
        <f>"201510000363"</f>
        <v>201510000363</v>
      </c>
      <c r="E267" t="s">
        <v>9</v>
      </c>
    </row>
    <row r="268" spans="1:5" ht="15">
      <c r="A268">
        <v>262</v>
      </c>
      <c r="B268">
        <v>4470</v>
      </c>
      <c r="C268" t="s">
        <v>275</v>
      </c>
      <c r="D268" s="1" t="str">
        <f>"201511022738"</f>
        <v>201511022738</v>
      </c>
      <c r="E268" t="s">
        <v>9</v>
      </c>
    </row>
    <row r="269" spans="1:5" ht="15">
      <c r="A269">
        <v>263</v>
      </c>
      <c r="B269">
        <v>4478</v>
      </c>
      <c r="C269" t="s">
        <v>276</v>
      </c>
      <c r="D269" s="1" t="str">
        <f>"201511022179"</f>
        <v>201511022179</v>
      </c>
      <c r="E269" t="s">
        <v>9</v>
      </c>
    </row>
    <row r="270" spans="1:5" ht="15">
      <c r="A270">
        <v>264</v>
      </c>
      <c r="B270">
        <v>4482</v>
      </c>
      <c r="C270" t="s">
        <v>277</v>
      </c>
      <c r="D270" s="1" t="str">
        <f>"201511010304"</f>
        <v>201511010304</v>
      </c>
      <c r="E270" t="s">
        <v>9</v>
      </c>
    </row>
    <row r="271" spans="1:5" ht="15">
      <c r="A271">
        <v>265</v>
      </c>
      <c r="B271">
        <v>4497</v>
      </c>
      <c r="C271" t="s">
        <v>278</v>
      </c>
      <c r="D271" s="1" t="str">
        <f>"201511017855"</f>
        <v>201511017855</v>
      </c>
      <c r="E271" t="s">
        <v>30</v>
      </c>
    </row>
    <row r="272" spans="1:5" ht="15">
      <c r="A272">
        <v>266</v>
      </c>
      <c r="B272">
        <v>4501</v>
      </c>
      <c r="C272" t="s">
        <v>279</v>
      </c>
      <c r="D272" s="1" t="str">
        <f>"201409001793"</f>
        <v>201409001793</v>
      </c>
      <c r="E272" t="s">
        <v>9</v>
      </c>
    </row>
    <row r="273" spans="1:5" ht="15">
      <c r="A273">
        <v>267</v>
      </c>
      <c r="B273">
        <v>4509</v>
      </c>
      <c r="C273" t="s">
        <v>280</v>
      </c>
      <c r="D273" s="1" t="str">
        <f>"201511022252"</f>
        <v>201511022252</v>
      </c>
      <c r="E273" t="s">
        <v>11</v>
      </c>
    </row>
    <row r="274" spans="1:5" ht="15">
      <c r="A274">
        <v>268</v>
      </c>
      <c r="B274">
        <v>4526</v>
      </c>
      <c r="C274" t="s">
        <v>281</v>
      </c>
      <c r="D274" s="1" t="str">
        <f>"201511022314"</f>
        <v>201511022314</v>
      </c>
      <c r="E274" t="s">
        <v>9</v>
      </c>
    </row>
    <row r="275" spans="1:5" ht="15">
      <c r="A275">
        <v>269</v>
      </c>
      <c r="B275">
        <v>4551</v>
      </c>
      <c r="C275" t="s">
        <v>282</v>
      </c>
      <c r="D275" s="1" t="str">
        <f>"201511022379"</f>
        <v>201511022379</v>
      </c>
      <c r="E275" t="s">
        <v>9</v>
      </c>
    </row>
    <row r="276" spans="1:5" ht="15">
      <c r="A276">
        <v>270</v>
      </c>
      <c r="B276">
        <v>4555</v>
      </c>
      <c r="C276" t="s">
        <v>283</v>
      </c>
      <c r="D276" s="1" t="str">
        <f>"201511012237"</f>
        <v>201511012237</v>
      </c>
      <c r="E276" t="s">
        <v>11</v>
      </c>
    </row>
    <row r="277" spans="1:5" ht="15">
      <c r="A277">
        <v>271</v>
      </c>
      <c r="B277">
        <v>4557</v>
      </c>
      <c r="C277" t="s">
        <v>284</v>
      </c>
      <c r="D277" s="1" t="str">
        <f>"201511022297"</f>
        <v>201511022297</v>
      </c>
      <c r="E277" t="s">
        <v>11</v>
      </c>
    </row>
    <row r="278" spans="1:5" ht="15">
      <c r="A278">
        <v>272</v>
      </c>
      <c r="B278">
        <v>4560</v>
      </c>
      <c r="C278" t="s">
        <v>285</v>
      </c>
      <c r="D278" s="1" t="str">
        <f>"201511022995"</f>
        <v>201511022995</v>
      </c>
      <c r="E278" t="s">
        <v>11</v>
      </c>
    </row>
    <row r="279" spans="1:5" ht="15">
      <c r="A279">
        <v>273</v>
      </c>
      <c r="B279">
        <v>4561</v>
      </c>
      <c r="C279" t="s">
        <v>286</v>
      </c>
      <c r="D279" s="1" t="str">
        <f>"201511010478"</f>
        <v>201511010478</v>
      </c>
      <c r="E279" t="s">
        <v>9</v>
      </c>
    </row>
    <row r="280" spans="1:5" ht="15">
      <c r="A280">
        <v>274</v>
      </c>
      <c r="B280">
        <v>4579</v>
      </c>
      <c r="C280" t="s">
        <v>287</v>
      </c>
      <c r="D280" s="1" t="str">
        <f>"201511007380"</f>
        <v>201511007380</v>
      </c>
      <c r="E280" t="s">
        <v>9</v>
      </c>
    </row>
    <row r="281" spans="1:5" ht="15">
      <c r="A281">
        <v>275</v>
      </c>
      <c r="B281">
        <v>4591</v>
      </c>
      <c r="C281" t="s">
        <v>288</v>
      </c>
      <c r="D281" s="1" t="str">
        <f>"201511023144"</f>
        <v>201511023144</v>
      </c>
      <c r="E281" t="s">
        <v>9</v>
      </c>
    </row>
    <row r="282" spans="1:5" ht="15">
      <c r="A282">
        <v>276</v>
      </c>
      <c r="B282">
        <v>4608</v>
      </c>
      <c r="C282" t="s">
        <v>289</v>
      </c>
      <c r="D282" s="1" t="str">
        <f>"201511020803"</f>
        <v>201511020803</v>
      </c>
      <c r="E282" t="s">
        <v>11</v>
      </c>
    </row>
    <row r="283" spans="1:5" ht="15">
      <c r="A283">
        <v>277</v>
      </c>
      <c r="B283">
        <v>4615</v>
      </c>
      <c r="C283" t="s">
        <v>290</v>
      </c>
      <c r="D283" s="1" t="str">
        <f>"201511022654"</f>
        <v>201511022654</v>
      </c>
      <c r="E283" t="s">
        <v>9</v>
      </c>
    </row>
    <row r="284" spans="1:5" ht="15">
      <c r="A284">
        <v>278</v>
      </c>
      <c r="B284">
        <v>4630</v>
      </c>
      <c r="C284" t="s">
        <v>291</v>
      </c>
      <c r="D284" s="1" t="str">
        <f>"201511018025"</f>
        <v>201511018025</v>
      </c>
      <c r="E284" t="s">
        <v>11</v>
      </c>
    </row>
    <row r="285" spans="1:5" ht="15">
      <c r="A285">
        <v>279</v>
      </c>
      <c r="B285">
        <v>4644</v>
      </c>
      <c r="C285" t="s">
        <v>292</v>
      </c>
      <c r="D285" s="1" t="str">
        <f>"201511024008"</f>
        <v>201511024008</v>
      </c>
      <c r="E285" t="s">
        <v>9</v>
      </c>
    </row>
    <row r="286" spans="1:5" ht="15">
      <c r="A286">
        <v>280</v>
      </c>
      <c r="B286">
        <v>4654</v>
      </c>
      <c r="C286" t="s">
        <v>293</v>
      </c>
      <c r="D286" s="1" t="str">
        <f>"201511022140"</f>
        <v>201511022140</v>
      </c>
      <c r="E286" t="s">
        <v>22</v>
      </c>
    </row>
    <row r="287" spans="1:5" ht="15">
      <c r="A287">
        <v>281</v>
      </c>
      <c r="B287">
        <v>4655</v>
      </c>
      <c r="C287" t="s">
        <v>294</v>
      </c>
      <c r="D287" s="1" t="str">
        <f>"201511014888"</f>
        <v>201511014888</v>
      </c>
      <c r="E287" t="s">
        <v>9</v>
      </c>
    </row>
    <row r="288" spans="1:5" ht="15">
      <c r="A288">
        <v>282</v>
      </c>
      <c r="B288">
        <v>4705</v>
      </c>
      <c r="C288" t="s">
        <v>295</v>
      </c>
      <c r="D288" s="1" t="str">
        <f>"201507000590"</f>
        <v>201507000590</v>
      </c>
      <c r="E288" t="s">
        <v>30</v>
      </c>
    </row>
    <row r="289" spans="1:5" ht="15">
      <c r="A289">
        <v>283</v>
      </c>
      <c r="B289">
        <v>4720</v>
      </c>
      <c r="C289" t="s">
        <v>296</v>
      </c>
      <c r="D289" s="1" t="str">
        <f>"201402010244"</f>
        <v>201402010244</v>
      </c>
      <c r="E289" t="s">
        <v>30</v>
      </c>
    </row>
    <row r="290" spans="1:5" ht="15">
      <c r="A290">
        <v>284</v>
      </c>
      <c r="B290">
        <v>4726</v>
      </c>
      <c r="C290" t="s">
        <v>297</v>
      </c>
      <c r="D290" s="1" t="str">
        <f>"201511010945"</f>
        <v>201511010945</v>
      </c>
      <c r="E290" t="s">
        <v>11</v>
      </c>
    </row>
    <row r="291" spans="1:5" ht="15">
      <c r="A291">
        <v>285</v>
      </c>
      <c r="B291">
        <v>4771</v>
      </c>
      <c r="C291" t="s">
        <v>298</v>
      </c>
      <c r="D291" s="1" t="str">
        <f>"201511023405"</f>
        <v>201511023405</v>
      </c>
      <c r="E291" t="s">
        <v>11</v>
      </c>
    </row>
    <row r="292" spans="1:5" ht="15">
      <c r="A292">
        <v>286</v>
      </c>
      <c r="B292">
        <v>4778</v>
      </c>
      <c r="C292" t="s">
        <v>299</v>
      </c>
      <c r="D292" s="1" t="str">
        <f>"201511021225"</f>
        <v>201511021225</v>
      </c>
      <c r="E292" t="s">
        <v>11</v>
      </c>
    </row>
    <row r="293" spans="1:5" ht="15">
      <c r="A293">
        <v>287</v>
      </c>
      <c r="B293">
        <v>4796</v>
      </c>
      <c r="C293" t="s">
        <v>300</v>
      </c>
      <c r="D293" s="1" t="str">
        <f>"201511021643"</f>
        <v>201511021643</v>
      </c>
      <c r="E293" t="s">
        <v>9</v>
      </c>
    </row>
    <row r="294" spans="1:5" ht="15">
      <c r="A294">
        <v>288</v>
      </c>
      <c r="B294">
        <v>4799</v>
      </c>
      <c r="C294" t="s">
        <v>301</v>
      </c>
      <c r="D294" s="1" t="str">
        <f>"201511011469"</f>
        <v>201511011469</v>
      </c>
      <c r="E294" t="s">
        <v>9</v>
      </c>
    </row>
    <row r="295" spans="1:5" ht="15">
      <c r="A295">
        <v>289</v>
      </c>
      <c r="B295">
        <v>4808</v>
      </c>
      <c r="C295" t="s">
        <v>302</v>
      </c>
      <c r="D295" s="1" t="str">
        <f>"201511020397"</f>
        <v>201511020397</v>
      </c>
      <c r="E295" t="s">
        <v>9</v>
      </c>
    </row>
    <row r="296" spans="1:5" ht="15">
      <c r="A296">
        <v>290</v>
      </c>
      <c r="B296">
        <v>4834</v>
      </c>
      <c r="C296" t="s">
        <v>303</v>
      </c>
      <c r="D296" s="1" t="str">
        <f>"201511023187"</f>
        <v>201511023187</v>
      </c>
      <c r="E296" t="s">
        <v>9</v>
      </c>
    </row>
    <row r="297" spans="1:5" ht="15">
      <c r="A297">
        <v>291</v>
      </c>
      <c r="B297">
        <v>4835</v>
      </c>
      <c r="C297" t="s">
        <v>304</v>
      </c>
      <c r="D297" s="1" t="str">
        <f>"201407000254"</f>
        <v>201407000254</v>
      </c>
      <c r="E297" t="s">
        <v>11</v>
      </c>
    </row>
    <row r="298" spans="1:5" ht="15">
      <c r="A298">
        <v>292</v>
      </c>
      <c r="B298">
        <v>4857</v>
      </c>
      <c r="C298" t="s">
        <v>305</v>
      </c>
      <c r="D298" s="1" t="str">
        <f>"201511019631"</f>
        <v>201511019631</v>
      </c>
      <c r="E298" t="s">
        <v>11</v>
      </c>
    </row>
    <row r="299" spans="1:5" ht="15">
      <c r="A299">
        <v>293</v>
      </c>
      <c r="B299">
        <v>4861</v>
      </c>
      <c r="C299" t="s">
        <v>306</v>
      </c>
      <c r="D299" s="1" t="str">
        <f>"201511019196"</f>
        <v>201511019196</v>
      </c>
      <c r="E299" t="s">
        <v>11</v>
      </c>
    </row>
    <row r="300" spans="1:5" ht="15">
      <c r="A300">
        <v>294</v>
      </c>
      <c r="B300">
        <v>4863</v>
      </c>
      <c r="C300" t="s">
        <v>307</v>
      </c>
      <c r="D300" s="1" t="str">
        <f>"201511022085"</f>
        <v>201511022085</v>
      </c>
      <c r="E300" t="s">
        <v>9</v>
      </c>
    </row>
    <row r="301" spans="1:5" ht="15">
      <c r="A301">
        <v>295</v>
      </c>
      <c r="B301">
        <v>4865</v>
      </c>
      <c r="C301" t="s">
        <v>308</v>
      </c>
      <c r="D301" s="1" t="str">
        <f>"201011000004"</f>
        <v>201011000004</v>
      </c>
      <c r="E301" t="s">
        <v>9</v>
      </c>
    </row>
    <row r="302" spans="1:5" ht="15">
      <c r="A302">
        <v>296</v>
      </c>
      <c r="B302">
        <v>4868</v>
      </c>
      <c r="C302" t="s">
        <v>309</v>
      </c>
      <c r="D302" s="1" t="str">
        <f>"201511019885"</f>
        <v>201511019885</v>
      </c>
      <c r="E302" t="s">
        <v>9</v>
      </c>
    </row>
    <row r="303" spans="1:5" ht="15">
      <c r="A303">
        <v>297</v>
      </c>
      <c r="B303">
        <v>4886</v>
      </c>
      <c r="C303" t="s">
        <v>310</v>
      </c>
      <c r="D303" s="1" t="str">
        <f>"201511006297"</f>
        <v>201511006297</v>
      </c>
      <c r="E303" t="s">
        <v>9</v>
      </c>
    </row>
    <row r="304" spans="1:5" ht="15">
      <c r="A304">
        <v>298</v>
      </c>
      <c r="B304">
        <v>4926</v>
      </c>
      <c r="C304">
        <v>2661166</v>
      </c>
      <c r="D304" s="1" t="str">
        <f>"201511021674"</f>
        <v>201511021674</v>
      </c>
      <c r="E304" t="s">
        <v>30</v>
      </c>
    </row>
    <row r="305" spans="1:5" ht="15">
      <c r="A305">
        <v>299</v>
      </c>
      <c r="B305">
        <v>4928</v>
      </c>
      <c r="C305" t="s">
        <v>311</v>
      </c>
      <c r="D305" s="1" t="str">
        <f>"201511023786"</f>
        <v>201511023786</v>
      </c>
      <c r="E305" t="s">
        <v>30</v>
      </c>
    </row>
    <row r="306" spans="1:5" ht="15">
      <c r="A306">
        <v>300</v>
      </c>
      <c r="B306">
        <v>4938</v>
      </c>
      <c r="C306" t="s">
        <v>312</v>
      </c>
      <c r="D306" s="1" t="str">
        <f>"201511016259"</f>
        <v>201511016259</v>
      </c>
      <c r="E306" t="s">
        <v>11</v>
      </c>
    </row>
    <row r="307" spans="1:5" ht="15">
      <c r="A307">
        <v>301</v>
      </c>
      <c r="B307">
        <v>4950</v>
      </c>
      <c r="C307" t="s">
        <v>313</v>
      </c>
      <c r="D307" s="1" t="str">
        <f>"201511016917"</f>
        <v>201511016917</v>
      </c>
      <c r="E307" t="s">
        <v>9</v>
      </c>
    </row>
    <row r="308" spans="1:5" ht="15">
      <c r="A308">
        <v>302</v>
      </c>
      <c r="B308">
        <v>4963</v>
      </c>
      <c r="C308" t="s">
        <v>314</v>
      </c>
      <c r="D308" s="1" t="str">
        <f>"201511010076"</f>
        <v>201511010076</v>
      </c>
      <c r="E308" t="s">
        <v>9</v>
      </c>
    </row>
    <row r="309" spans="1:5" ht="15">
      <c r="A309">
        <v>303</v>
      </c>
      <c r="B309">
        <v>4988</v>
      </c>
      <c r="C309" t="s">
        <v>315</v>
      </c>
      <c r="D309" s="1" t="str">
        <f>"201511010353"</f>
        <v>201511010353</v>
      </c>
      <c r="E309" t="s">
        <v>9</v>
      </c>
    </row>
    <row r="310" spans="1:5" ht="15">
      <c r="A310">
        <v>304</v>
      </c>
      <c r="B310">
        <v>4996</v>
      </c>
      <c r="C310" t="s">
        <v>316</v>
      </c>
      <c r="D310" s="1" t="str">
        <f>"201511019656"</f>
        <v>201511019656</v>
      </c>
      <c r="E310" t="s">
        <v>140</v>
      </c>
    </row>
    <row r="311" spans="1:5" ht="15">
      <c r="A311">
        <v>305</v>
      </c>
      <c r="B311">
        <v>5003</v>
      </c>
      <c r="C311" t="s">
        <v>317</v>
      </c>
      <c r="D311" s="1" t="str">
        <f>"201510001062"</f>
        <v>201510001062</v>
      </c>
      <c r="E311" t="s">
        <v>30</v>
      </c>
    </row>
    <row r="312" spans="1:5" ht="15">
      <c r="A312">
        <v>306</v>
      </c>
      <c r="B312">
        <v>5007</v>
      </c>
      <c r="C312" t="s">
        <v>318</v>
      </c>
      <c r="D312" s="1" t="str">
        <f>"201510003073"</f>
        <v>201510003073</v>
      </c>
      <c r="E312" t="s">
        <v>30</v>
      </c>
    </row>
    <row r="313" spans="1:5" ht="15">
      <c r="A313">
        <v>307</v>
      </c>
      <c r="B313">
        <v>5012</v>
      </c>
      <c r="C313" t="s">
        <v>319</v>
      </c>
      <c r="D313" s="1" t="str">
        <f>"201511021780"</f>
        <v>201511021780</v>
      </c>
      <c r="E313" t="s">
        <v>30</v>
      </c>
    </row>
    <row r="314" spans="1:5" ht="15">
      <c r="A314">
        <v>308</v>
      </c>
      <c r="B314">
        <v>5025</v>
      </c>
      <c r="C314" t="s">
        <v>320</v>
      </c>
      <c r="D314" s="1" t="str">
        <f>"201511019908"</f>
        <v>201511019908</v>
      </c>
      <c r="E314" t="s">
        <v>11</v>
      </c>
    </row>
    <row r="315" spans="1:5" ht="15">
      <c r="A315">
        <v>309</v>
      </c>
      <c r="B315">
        <v>5032</v>
      </c>
      <c r="C315" t="s">
        <v>321</v>
      </c>
      <c r="D315" s="1" t="str">
        <f>"201406018894"</f>
        <v>201406018894</v>
      </c>
      <c r="E315" t="s">
        <v>30</v>
      </c>
    </row>
    <row r="316" spans="1:5" ht="15">
      <c r="A316">
        <v>310</v>
      </c>
      <c r="B316">
        <v>5050</v>
      </c>
      <c r="C316" t="s">
        <v>322</v>
      </c>
      <c r="D316" s="1" t="str">
        <f>"201511017593"</f>
        <v>201511017593</v>
      </c>
      <c r="E316" t="s">
        <v>9</v>
      </c>
    </row>
    <row r="317" spans="1:5" ht="15">
      <c r="A317">
        <v>311</v>
      </c>
      <c r="B317">
        <v>5080</v>
      </c>
      <c r="C317" t="s">
        <v>323</v>
      </c>
      <c r="D317" s="1" t="str">
        <f>"201511005412"</f>
        <v>201511005412</v>
      </c>
      <c r="E317" t="s">
        <v>9</v>
      </c>
    </row>
    <row r="318" spans="1:5" ht="15">
      <c r="A318">
        <v>312</v>
      </c>
      <c r="B318">
        <v>5087</v>
      </c>
      <c r="C318" t="s">
        <v>324</v>
      </c>
      <c r="D318" s="1" t="str">
        <f>"201511021087"</f>
        <v>201511021087</v>
      </c>
      <c r="E318" t="s">
        <v>11</v>
      </c>
    </row>
    <row r="319" spans="1:5" ht="15">
      <c r="A319">
        <v>313</v>
      </c>
      <c r="B319">
        <v>5095</v>
      </c>
      <c r="C319" t="s">
        <v>325</v>
      </c>
      <c r="D319" s="1" t="str">
        <f>"201511022994"</f>
        <v>201511022994</v>
      </c>
      <c r="E319" t="s">
        <v>22</v>
      </c>
    </row>
    <row r="320" spans="1:5" ht="15">
      <c r="A320">
        <v>314</v>
      </c>
      <c r="B320">
        <v>5107</v>
      </c>
      <c r="C320" t="s">
        <v>326</v>
      </c>
      <c r="D320" s="1" t="str">
        <f>"201511007255"</f>
        <v>201511007255</v>
      </c>
      <c r="E320" t="s">
        <v>9</v>
      </c>
    </row>
    <row r="321" spans="1:5" ht="15">
      <c r="A321">
        <v>315</v>
      </c>
      <c r="B321">
        <v>5115</v>
      </c>
      <c r="C321" t="s">
        <v>327</v>
      </c>
      <c r="D321" s="1" t="str">
        <f>"201510001392"</f>
        <v>201510001392</v>
      </c>
      <c r="E321" t="s">
        <v>11</v>
      </c>
    </row>
    <row r="322" spans="1:5" ht="15">
      <c r="A322">
        <v>316</v>
      </c>
      <c r="B322">
        <v>5117</v>
      </c>
      <c r="C322" t="s">
        <v>328</v>
      </c>
      <c r="D322" s="1" t="str">
        <f>"201511011128"</f>
        <v>201511011128</v>
      </c>
      <c r="E322" t="s">
        <v>11</v>
      </c>
    </row>
    <row r="323" spans="1:5" ht="15">
      <c r="A323">
        <v>317</v>
      </c>
      <c r="B323">
        <v>5130</v>
      </c>
      <c r="C323" t="s">
        <v>329</v>
      </c>
      <c r="D323" s="1" t="str">
        <f>"201511019238"</f>
        <v>201511019238</v>
      </c>
      <c r="E323" t="s">
        <v>9</v>
      </c>
    </row>
    <row r="324" spans="1:5" ht="15">
      <c r="A324">
        <v>318</v>
      </c>
      <c r="B324">
        <v>5150</v>
      </c>
      <c r="C324" t="s">
        <v>330</v>
      </c>
      <c r="D324" s="1" t="str">
        <f>"201511021382"</f>
        <v>201511021382</v>
      </c>
      <c r="E324" t="s">
        <v>11</v>
      </c>
    </row>
    <row r="325" spans="1:5" ht="15">
      <c r="A325">
        <v>319</v>
      </c>
      <c r="B325">
        <v>5157</v>
      </c>
      <c r="C325" t="s">
        <v>331</v>
      </c>
      <c r="D325" s="1" t="str">
        <f>"201511005758"</f>
        <v>201511005758</v>
      </c>
      <c r="E325" t="s">
        <v>30</v>
      </c>
    </row>
    <row r="326" spans="1:5" ht="15">
      <c r="A326">
        <v>320</v>
      </c>
      <c r="B326">
        <v>5167</v>
      </c>
      <c r="C326" t="s">
        <v>332</v>
      </c>
      <c r="D326" s="1" t="str">
        <f>"201511022133"</f>
        <v>201511022133</v>
      </c>
      <c r="E326" t="s">
        <v>11</v>
      </c>
    </row>
    <row r="327" spans="1:5" ht="15">
      <c r="A327">
        <v>321</v>
      </c>
      <c r="B327">
        <v>5179</v>
      </c>
      <c r="C327" t="s">
        <v>333</v>
      </c>
      <c r="D327" s="1" t="str">
        <f>"201511020515"</f>
        <v>201511020515</v>
      </c>
      <c r="E327" t="s">
        <v>9</v>
      </c>
    </row>
    <row r="328" spans="1:5" ht="15">
      <c r="A328">
        <v>322</v>
      </c>
      <c r="B328">
        <v>5189</v>
      </c>
      <c r="C328" t="s">
        <v>334</v>
      </c>
      <c r="D328" s="1" t="str">
        <f>"201511023931"</f>
        <v>201511023931</v>
      </c>
      <c r="E328" t="s">
        <v>30</v>
      </c>
    </row>
    <row r="329" spans="1:5" ht="15">
      <c r="A329">
        <v>323</v>
      </c>
      <c r="B329">
        <v>5209</v>
      </c>
      <c r="C329" t="s">
        <v>335</v>
      </c>
      <c r="D329" s="1" t="str">
        <f>"201511022977"</f>
        <v>201511022977</v>
      </c>
      <c r="E329" t="s">
        <v>9</v>
      </c>
    </row>
    <row r="330" spans="1:5" ht="15">
      <c r="A330">
        <v>324</v>
      </c>
      <c r="B330">
        <v>5218</v>
      </c>
      <c r="C330" t="s">
        <v>336</v>
      </c>
      <c r="D330" s="1" t="str">
        <f>"201511023624"</f>
        <v>201511023624</v>
      </c>
      <c r="E330" t="s">
        <v>9</v>
      </c>
    </row>
    <row r="331" spans="1:5" ht="15">
      <c r="A331">
        <v>325</v>
      </c>
      <c r="B331">
        <v>5237</v>
      </c>
      <c r="C331" t="s">
        <v>337</v>
      </c>
      <c r="D331" s="1" t="str">
        <f>"201511019190"</f>
        <v>201511019190</v>
      </c>
      <c r="E331" t="s">
        <v>9</v>
      </c>
    </row>
    <row r="332" spans="1:5" ht="15">
      <c r="A332">
        <v>326</v>
      </c>
      <c r="B332">
        <v>5247</v>
      </c>
      <c r="C332" t="s">
        <v>338</v>
      </c>
      <c r="D332" s="1" t="str">
        <f>"201511011901"</f>
        <v>201511011901</v>
      </c>
      <c r="E332" t="s">
        <v>30</v>
      </c>
    </row>
    <row r="333" spans="1:5" ht="15">
      <c r="A333">
        <v>327</v>
      </c>
      <c r="B333">
        <v>5254</v>
      </c>
      <c r="C333" t="s">
        <v>339</v>
      </c>
      <c r="D333" s="1" t="str">
        <f>"201511019740"</f>
        <v>201511019740</v>
      </c>
      <c r="E333" t="s">
        <v>9</v>
      </c>
    </row>
    <row r="334" spans="1:5" ht="15">
      <c r="A334">
        <v>328</v>
      </c>
      <c r="B334">
        <v>5275</v>
      </c>
      <c r="C334" t="s">
        <v>340</v>
      </c>
      <c r="D334" s="1" t="str">
        <f>"200812000767"</f>
        <v>200812000767</v>
      </c>
      <c r="E334" t="s">
        <v>9</v>
      </c>
    </row>
    <row r="335" spans="1:5" ht="15">
      <c r="A335">
        <v>329</v>
      </c>
      <c r="B335">
        <v>5286</v>
      </c>
      <c r="C335" t="s">
        <v>341</v>
      </c>
      <c r="D335" s="1" t="str">
        <f>"201511022216"</f>
        <v>201511022216</v>
      </c>
      <c r="E335" t="s">
        <v>9</v>
      </c>
    </row>
    <row r="336" spans="1:5" ht="15">
      <c r="A336">
        <v>330</v>
      </c>
      <c r="B336">
        <v>5352</v>
      </c>
      <c r="C336" t="s">
        <v>342</v>
      </c>
      <c r="D336" s="1" t="str">
        <f>"201511012196"</f>
        <v>201511012196</v>
      </c>
      <c r="E336" t="s">
        <v>9</v>
      </c>
    </row>
    <row r="337" spans="1:5" ht="15">
      <c r="A337">
        <v>331</v>
      </c>
      <c r="B337">
        <v>5380</v>
      </c>
      <c r="C337" t="s">
        <v>343</v>
      </c>
      <c r="D337" s="1" t="str">
        <f>"201511024289"</f>
        <v>201511024289</v>
      </c>
      <c r="E337" t="s">
        <v>9</v>
      </c>
    </row>
    <row r="338" spans="1:5" ht="15">
      <c r="A338">
        <v>332</v>
      </c>
      <c r="B338">
        <v>5383</v>
      </c>
      <c r="C338" t="s">
        <v>344</v>
      </c>
      <c r="D338" s="1" t="str">
        <f>"201511022996"</f>
        <v>201511022996</v>
      </c>
      <c r="E338" t="s">
        <v>11</v>
      </c>
    </row>
    <row r="339" spans="1:5" ht="15">
      <c r="A339">
        <v>333</v>
      </c>
      <c r="B339">
        <v>5389</v>
      </c>
      <c r="C339" t="s">
        <v>345</v>
      </c>
      <c r="D339" s="1" t="str">
        <f>"201511004749"</f>
        <v>201511004749</v>
      </c>
      <c r="E339" t="s">
        <v>30</v>
      </c>
    </row>
    <row r="340" spans="1:5" ht="15">
      <c r="A340">
        <v>334</v>
      </c>
      <c r="B340">
        <v>5399</v>
      </c>
      <c r="C340" t="s">
        <v>346</v>
      </c>
      <c r="D340" s="1" t="str">
        <f>"201511020867"</f>
        <v>201511020867</v>
      </c>
      <c r="E340" t="s">
        <v>9</v>
      </c>
    </row>
    <row r="341" spans="1:5" ht="15">
      <c r="A341">
        <v>335</v>
      </c>
      <c r="B341">
        <v>5421</v>
      </c>
      <c r="C341" t="s">
        <v>347</v>
      </c>
      <c r="D341" s="1" t="str">
        <f>"201504002749"</f>
        <v>201504002749</v>
      </c>
      <c r="E341" t="s">
        <v>9</v>
      </c>
    </row>
    <row r="342" spans="1:5" ht="15">
      <c r="A342">
        <v>336</v>
      </c>
      <c r="B342">
        <v>5429</v>
      </c>
      <c r="C342" t="s">
        <v>348</v>
      </c>
      <c r="D342" s="1" t="str">
        <f>"201511023404"</f>
        <v>201511023404</v>
      </c>
      <c r="E342" t="s">
        <v>9</v>
      </c>
    </row>
    <row r="343" spans="1:5" ht="15">
      <c r="A343">
        <v>337</v>
      </c>
      <c r="B343">
        <v>5436</v>
      </c>
      <c r="C343" t="s">
        <v>349</v>
      </c>
      <c r="D343" s="1" t="str">
        <f>"201511022176"</f>
        <v>201511022176</v>
      </c>
      <c r="E343" t="s">
        <v>11</v>
      </c>
    </row>
    <row r="344" spans="1:5" ht="15">
      <c r="A344">
        <v>338</v>
      </c>
      <c r="B344">
        <v>5440</v>
      </c>
      <c r="C344" t="s">
        <v>350</v>
      </c>
      <c r="D344" s="1" t="str">
        <f>"201511005081"</f>
        <v>201511005081</v>
      </c>
      <c r="E344" t="s">
        <v>9</v>
      </c>
    </row>
    <row r="345" spans="1:5" ht="15">
      <c r="A345">
        <v>339</v>
      </c>
      <c r="B345">
        <v>5449</v>
      </c>
      <c r="C345" t="s">
        <v>351</v>
      </c>
      <c r="D345" s="1" t="str">
        <f>"201511022124"</f>
        <v>201511022124</v>
      </c>
      <c r="E345" t="s">
        <v>9</v>
      </c>
    </row>
    <row r="346" spans="1:5" ht="15">
      <c r="A346">
        <v>340</v>
      </c>
      <c r="B346">
        <v>5458</v>
      </c>
      <c r="C346" t="s">
        <v>352</v>
      </c>
      <c r="D346" s="1" t="str">
        <f>"201511006772"</f>
        <v>201511006772</v>
      </c>
      <c r="E346" t="s">
        <v>9</v>
      </c>
    </row>
    <row r="347" spans="1:5" ht="15">
      <c r="A347">
        <v>341</v>
      </c>
      <c r="B347">
        <v>5485</v>
      </c>
      <c r="C347" t="s">
        <v>353</v>
      </c>
      <c r="D347" s="1" t="str">
        <f>"201511015242"</f>
        <v>201511015242</v>
      </c>
      <c r="E347" t="s">
        <v>9</v>
      </c>
    </row>
    <row r="348" spans="1:5" ht="15">
      <c r="A348">
        <v>342</v>
      </c>
      <c r="B348">
        <v>5498</v>
      </c>
      <c r="C348" t="s">
        <v>354</v>
      </c>
      <c r="D348" s="1" t="str">
        <f>"201511013799"</f>
        <v>201511013799</v>
      </c>
      <c r="E348" t="s">
        <v>11</v>
      </c>
    </row>
    <row r="349" spans="1:5" ht="15">
      <c r="A349">
        <v>343</v>
      </c>
      <c r="B349">
        <v>5500</v>
      </c>
      <c r="C349" t="s">
        <v>355</v>
      </c>
      <c r="D349" s="1" t="str">
        <f>"201511008623"</f>
        <v>201511008623</v>
      </c>
      <c r="E349" t="s">
        <v>9</v>
      </c>
    </row>
    <row r="350" spans="1:5" ht="15">
      <c r="A350">
        <v>344</v>
      </c>
      <c r="B350">
        <v>5527</v>
      </c>
      <c r="C350" t="s">
        <v>356</v>
      </c>
      <c r="D350" s="1" t="str">
        <f>"201511020835"</f>
        <v>201511020835</v>
      </c>
      <c r="E350" t="s">
        <v>11</v>
      </c>
    </row>
    <row r="351" spans="1:5" ht="15">
      <c r="A351">
        <v>345</v>
      </c>
      <c r="B351">
        <v>5594</v>
      </c>
      <c r="C351" t="s">
        <v>357</v>
      </c>
      <c r="D351" s="1" t="str">
        <f>"201509000284"</f>
        <v>201509000284</v>
      </c>
      <c r="E351" t="s">
        <v>9</v>
      </c>
    </row>
    <row r="352" spans="1:5" ht="15">
      <c r="A352">
        <v>346</v>
      </c>
      <c r="B352">
        <v>5598</v>
      </c>
      <c r="C352" t="s">
        <v>358</v>
      </c>
      <c r="D352" s="1" t="str">
        <f>"201511023778"</f>
        <v>201511023778</v>
      </c>
      <c r="E352" t="s">
        <v>9</v>
      </c>
    </row>
    <row r="353" spans="1:5" ht="15">
      <c r="A353">
        <v>347</v>
      </c>
      <c r="B353">
        <v>5635</v>
      </c>
      <c r="C353" t="s">
        <v>359</v>
      </c>
      <c r="D353" s="1" t="str">
        <f>"201511021321"</f>
        <v>201511021321</v>
      </c>
      <c r="E353" t="s">
        <v>30</v>
      </c>
    </row>
    <row r="354" spans="1:5" ht="15">
      <c r="A354">
        <v>348</v>
      </c>
      <c r="B354">
        <v>5636</v>
      </c>
      <c r="C354" t="s">
        <v>360</v>
      </c>
      <c r="D354" s="1" t="str">
        <f>"200812000416"</f>
        <v>200812000416</v>
      </c>
      <c r="E354" t="s">
        <v>11</v>
      </c>
    </row>
    <row r="355" spans="1:5" ht="15">
      <c r="A355">
        <v>349</v>
      </c>
      <c r="B355">
        <v>5682</v>
      </c>
      <c r="C355" t="s">
        <v>361</v>
      </c>
      <c r="D355" s="1" t="str">
        <f>"201402007706"</f>
        <v>201402007706</v>
      </c>
      <c r="E355" t="s">
        <v>9</v>
      </c>
    </row>
    <row r="356" spans="1:5" ht="15">
      <c r="A356">
        <v>350</v>
      </c>
      <c r="B356">
        <v>5696</v>
      </c>
      <c r="C356" t="s">
        <v>362</v>
      </c>
      <c r="D356" s="1" t="str">
        <f>"201511022045"</f>
        <v>201511022045</v>
      </c>
      <c r="E356" t="s">
        <v>9</v>
      </c>
    </row>
    <row r="357" spans="1:5" ht="15">
      <c r="A357">
        <v>351</v>
      </c>
      <c r="B357">
        <v>5719</v>
      </c>
      <c r="C357" t="s">
        <v>363</v>
      </c>
      <c r="D357" s="1" t="str">
        <f>"201511025135"</f>
        <v>201511025135</v>
      </c>
      <c r="E357" t="s">
        <v>9</v>
      </c>
    </row>
    <row r="358" spans="1:5" ht="15">
      <c r="A358">
        <v>352</v>
      </c>
      <c r="B358">
        <v>5734</v>
      </c>
      <c r="C358" t="s">
        <v>364</v>
      </c>
      <c r="D358" s="1" t="str">
        <f>"201511021048"</f>
        <v>201511021048</v>
      </c>
      <c r="E358" t="s">
        <v>9</v>
      </c>
    </row>
    <row r="359" spans="1:5" ht="15">
      <c r="A359">
        <v>353</v>
      </c>
      <c r="B359">
        <v>5753</v>
      </c>
      <c r="C359" t="s">
        <v>365</v>
      </c>
      <c r="D359" s="1" t="str">
        <f>"201511024934"</f>
        <v>201511024934</v>
      </c>
      <c r="E359" t="s">
        <v>9</v>
      </c>
    </row>
    <row r="360" spans="1:5" ht="15">
      <c r="A360">
        <v>354</v>
      </c>
      <c r="B360">
        <v>5757</v>
      </c>
      <c r="C360" t="s">
        <v>366</v>
      </c>
      <c r="D360" s="1" t="str">
        <f>"201511023775"</f>
        <v>201511023775</v>
      </c>
      <c r="E360" t="s">
        <v>9</v>
      </c>
    </row>
    <row r="361" spans="1:5" ht="15">
      <c r="A361">
        <v>355</v>
      </c>
      <c r="B361">
        <v>5759</v>
      </c>
      <c r="C361" t="s">
        <v>367</v>
      </c>
      <c r="D361" s="1" t="str">
        <f>"200802007375"</f>
        <v>200802007375</v>
      </c>
      <c r="E361" t="s">
        <v>9</v>
      </c>
    </row>
    <row r="362" spans="1:5" ht="15">
      <c r="A362">
        <v>356</v>
      </c>
      <c r="B362">
        <v>5765</v>
      </c>
      <c r="C362" t="s">
        <v>368</v>
      </c>
      <c r="D362" s="1" t="str">
        <f>"201511025073"</f>
        <v>201511025073</v>
      </c>
      <c r="E362" t="s">
        <v>11</v>
      </c>
    </row>
    <row r="363" spans="1:5" ht="15">
      <c r="A363">
        <v>357</v>
      </c>
      <c r="B363">
        <v>5766</v>
      </c>
      <c r="C363" t="s">
        <v>369</v>
      </c>
      <c r="D363" s="1" t="str">
        <f>"201412002671"</f>
        <v>201412002671</v>
      </c>
      <c r="E363" t="s">
        <v>9</v>
      </c>
    </row>
    <row r="364" spans="1:5" ht="15">
      <c r="A364">
        <v>358</v>
      </c>
      <c r="B364">
        <v>5773</v>
      </c>
      <c r="C364" t="s">
        <v>370</v>
      </c>
      <c r="D364" s="1" t="str">
        <f>"201511022607"</f>
        <v>201511022607</v>
      </c>
      <c r="E364" t="s">
        <v>9</v>
      </c>
    </row>
    <row r="365" spans="1:5" ht="15">
      <c r="A365">
        <v>359</v>
      </c>
      <c r="B365">
        <v>5775</v>
      </c>
      <c r="C365" t="s">
        <v>371</v>
      </c>
      <c r="D365" s="1" t="str">
        <f>"201511024863"</f>
        <v>201511024863</v>
      </c>
      <c r="E365" t="s">
        <v>9</v>
      </c>
    </row>
    <row r="366" spans="1:5" ht="15">
      <c r="A366">
        <v>360</v>
      </c>
      <c r="B366">
        <v>5788</v>
      </c>
      <c r="C366" t="s">
        <v>372</v>
      </c>
      <c r="D366" s="1" t="str">
        <f>"201511024417"</f>
        <v>201511024417</v>
      </c>
      <c r="E366" t="s">
        <v>30</v>
      </c>
    </row>
    <row r="367" spans="1:5" ht="15">
      <c r="A367">
        <v>361</v>
      </c>
      <c r="B367">
        <v>5800</v>
      </c>
      <c r="C367" t="s">
        <v>373</v>
      </c>
      <c r="D367" s="1" t="str">
        <f>"201511023577"</f>
        <v>201511023577</v>
      </c>
      <c r="E367" t="s">
        <v>11</v>
      </c>
    </row>
    <row r="368" spans="1:5" ht="15">
      <c r="A368">
        <v>362</v>
      </c>
      <c r="B368">
        <v>5816</v>
      </c>
      <c r="C368" t="s">
        <v>374</v>
      </c>
      <c r="D368" s="1" t="str">
        <f>"201511023277"</f>
        <v>201511023277</v>
      </c>
      <c r="E368" t="s">
        <v>11</v>
      </c>
    </row>
    <row r="369" spans="1:5" ht="15">
      <c r="A369">
        <v>363</v>
      </c>
      <c r="B369">
        <v>5817</v>
      </c>
      <c r="C369" t="s">
        <v>375</v>
      </c>
      <c r="D369" s="1" t="str">
        <f>"201511025203"</f>
        <v>201511025203</v>
      </c>
      <c r="E369" t="s">
        <v>9</v>
      </c>
    </row>
    <row r="370" spans="1:5" ht="15">
      <c r="A370">
        <v>364</v>
      </c>
      <c r="B370">
        <v>5818</v>
      </c>
      <c r="C370" t="s">
        <v>376</v>
      </c>
      <c r="D370" s="1" t="str">
        <f>"201511025220"</f>
        <v>201511025220</v>
      </c>
      <c r="E370" t="s">
        <v>9</v>
      </c>
    </row>
    <row r="371" spans="1:5" ht="15">
      <c r="A371">
        <v>365</v>
      </c>
      <c r="B371">
        <v>5819</v>
      </c>
      <c r="C371" t="s">
        <v>377</v>
      </c>
      <c r="D371" s="1" t="str">
        <f>"201511025122"</f>
        <v>201511025122</v>
      </c>
      <c r="E371" t="s">
        <v>9</v>
      </c>
    </row>
    <row r="372" spans="1:5" ht="15">
      <c r="A372">
        <v>366</v>
      </c>
      <c r="B372">
        <v>5823</v>
      </c>
      <c r="C372" t="s">
        <v>378</v>
      </c>
      <c r="D372" s="1" t="str">
        <f>"201507001986"</f>
        <v>201507001986</v>
      </c>
      <c r="E372" t="s">
        <v>11</v>
      </c>
    </row>
    <row r="373" spans="1:5" ht="15">
      <c r="A373">
        <v>367</v>
      </c>
      <c r="B373">
        <v>5837</v>
      </c>
      <c r="C373" t="s">
        <v>379</v>
      </c>
      <c r="D373" s="1" t="str">
        <f>"201511018489"</f>
        <v>201511018489</v>
      </c>
      <c r="E373" t="s">
        <v>9</v>
      </c>
    </row>
    <row r="374" spans="1:5" ht="15">
      <c r="A374">
        <v>368</v>
      </c>
      <c r="B374">
        <v>5843</v>
      </c>
      <c r="C374" t="s">
        <v>380</v>
      </c>
      <c r="D374" s="1" t="str">
        <f>"201511024266"</f>
        <v>201511024266</v>
      </c>
      <c r="E374" t="s">
        <v>9</v>
      </c>
    </row>
    <row r="375" spans="1:5" ht="15">
      <c r="A375">
        <v>369</v>
      </c>
      <c r="B375">
        <v>5851</v>
      </c>
      <c r="C375" t="s">
        <v>381</v>
      </c>
      <c r="D375" s="1" t="str">
        <f>"201511018658"</f>
        <v>201511018658</v>
      </c>
      <c r="E375" t="s">
        <v>9</v>
      </c>
    </row>
    <row r="376" spans="1:5" ht="15">
      <c r="A376">
        <v>370</v>
      </c>
      <c r="B376">
        <v>5878</v>
      </c>
      <c r="C376" t="s">
        <v>382</v>
      </c>
      <c r="D376" s="1" t="str">
        <f>"201511013433"</f>
        <v>201511013433</v>
      </c>
      <c r="E376" t="s">
        <v>9</v>
      </c>
    </row>
    <row r="377" spans="1:5" ht="15">
      <c r="A377">
        <v>371</v>
      </c>
      <c r="B377">
        <v>5889</v>
      </c>
      <c r="C377" t="s">
        <v>383</v>
      </c>
      <c r="D377" s="1" t="str">
        <f>"201511024397"</f>
        <v>201511024397</v>
      </c>
      <c r="E377" t="s">
        <v>9</v>
      </c>
    </row>
    <row r="378" spans="1:5" ht="15">
      <c r="A378">
        <v>372</v>
      </c>
      <c r="B378">
        <v>5894</v>
      </c>
      <c r="C378" t="s">
        <v>384</v>
      </c>
      <c r="D378" s="1" t="str">
        <f>"201511017849"</f>
        <v>201511017849</v>
      </c>
      <c r="E378" t="s">
        <v>11</v>
      </c>
    </row>
    <row r="379" spans="1:5" ht="15">
      <c r="A379">
        <v>373</v>
      </c>
      <c r="B379">
        <v>5899</v>
      </c>
      <c r="C379" t="s">
        <v>385</v>
      </c>
      <c r="D379" s="1" t="str">
        <f>"201505000014"</f>
        <v>201505000014</v>
      </c>
      <c r="E379" t="s">
        <v>140</v>
      </c>
    </row>
    <row r="380" spans="1:5" ht="15">
      <c r="A380">
        <v>374</v>
      </c>
      <c r="B380">
        <v>5917</v>
      </c>
      <c r="C380" t="s">
        <v>386</v>
      </c>
      <c r="D380" s="1" t="str">
        <f>"201511014261"</f>
        <v>201511014261</v>
      </c>
      <c r="E380" t="s">
        <v>11</v>
      </c>
    </row>
    <row r="381" spans="1:5" ht="15">
      <c r="A381">
        <v>375</v>
      </c>
      <c r="B381">
        <v>5939</v>
      </c>
      <c r="C381" t="s">
        <v>387</v>
      </c>
      <c r="D381" s="1" t="str">
        <f>"201502001532"</f>
        <v>201502001532</v>
      </c>
      <c r="E381" t="s">
        <v>9</v>
      </c>
    </row>
    <row r="382" spans="1:5" ht="15">
      <c r="A382">
        <v>376</v>
      </c>
      <c r="B382">
        <v>5969</v>
      </c>
      <c r="C382" t="s">
        <v>388</v>
      </c>
      <c r="D382" s="1" t="str">
        <f>"201511018137"</f>
        <v>201511018137</v>
      </c>
      <c r="E382" t="s">
        <v>11</v>
      </c>
    </row>
    <row r="383" spans="1:5" ht="15">
      <c r="A383">
        <v>377</v>
      </c>
      <c r="B383">
        <v>5975</v>
      </c>
      <c r="C383" t="s">
        <v>389</v>
      </c>
      <c r="D383" s="1" t="str">
        <f>"201402010169"</f>
        <v>201402010169</v>
      </c>
      <c r="E383" t="s">
        <v>9</v>
      </c>
    </row>
    <row r="384" spans="1:5" ht="15">
      <c r="A384">
        <v>378</v>
      </c>
      <c r="B384">
        <v>6003</v>
      </c>
      <c r="C384" t="s">
        <v>390</v>
      </c>
      <c r="D384" s="1" t="str">
        <f>"201511024334"</f>
        <v>201511024334</v>
      </c>
      <c r="E384" t="s">
        <v>11</v>
      </c>
    </row>
    <row r="385" spans="1:5" ht="15">
      <c r="A385">
        <v>379</v>
      </c>
      <c r="B385">
        <v>6014</v>
      </c>
      <c r="C385" t="s">
        <v>391</v>
      </c>
      <c r="D385" s="1" t="str">
        <f>"201511018454"</f>
        <v>201511018454</v>
      </c>
      <c r="E385" t="s">
        <v>11</v>
      </c>
    </row>
    <row r="386" spans="1:5" ht="15">
      <c r="A386">
        <v>380</v>
      </c>
      <c r="B386">
        <v>6016</v>
      </c>
      <c r="C386" t="s">
        <v>392</v>
      </c>
      <c r="D386" s="1" t="str">
        <f>"201511022534"</f>
        <v>201511022534</v>
      </c>
      <c r="E386" t="s">
        <v>9</v>
      </c>
    </row>
    <row r="387" spans="1:5" ht="15">
      <c r="A387">
        <v>381</v>
      </c>
      <c r="B387">
        <v>6017</v>
      </c>
      <c r="C387" t="s">
        <v>393</v>
      </c>
      <c r="D387" s="1" t="str">
        <f>"201406004177"</f>
        <v>201406004177</v>
      </c>
      <c r="E387" t="s">
        <v>30</v>
      </c>
    </row>
    <row r="388" spans="1:5" ht="15">
      <c r="A388">
        <v>382</v>
      </c>
      <c r="B388">
        <v>6050</v>
      </c>
      <c r="C388" t="s">
        <v>394</v>
      </c>
      <c r="D388" s="1" t="str">
        <f>"201303000900"</f>
        <v>201303000900</v>
      </c>
      <c r="E388" t="s">
        <v>9</v>
      </c>
    </row>
    <row r="389" spans="1:5" ht="15">
      <c r="A389">
        <v>383</v>
      </c>
      <c r="B389">
        <v>6061</v>
      </c>
      <c r="C389" t="s">
        <v>395</v>
      </c>
      <c r="D389" s="1" t="str">
        <f>"201511010755"</f>
        <v>201511010755</v>
      </c>
      <c r="E389" t="s">
        <v>11</v>
      </c>
    </row>
    <row r="390" spans="1:5" ht="15">
      <c r="A390">
        <v>384</v>
      </c>
      <c r="B390">
        <v>6108</v>
      </c>
      <c r="C390" t="s">
        <v>396</v>
      </c>
      <c r="D390" s="1" t="str">
        <f>"201511018395"</f>
        <v>201511018395</v>
      </c>
      <c r="E390" t="s">
        <v>9</v>
      </c>
    </row>
    <row r="391" spans="1:5" ht="15">
      <c r="A391">
        <v>385</v>
      </c>
      <c r="B391">
        <v>6111</v>
      </c>
      <c r="C391" t="s">
        <v>397</v>
      </c>
      <c r="D391" s="1" t="str">
        <f>"201511018451"</f>
        <v>201511018451</v>
      </c>
      <c r="E391" t="s">
        <v>30</v>
      </c>
    </row>
    <row r="392" spans="1:5" ht="15">
      <c r="A392">
        <v>386</v>
      </c>
      <c r="B392">
        <v>6115</v>
      </c>
      <c r="C392" t="s">
        <v>398</v>
      </c>
      <c r="D392" s="1" t="str">
        <f>"201511022631"</f>
        <v>201511022631</v>
      </c>
      <c r="E392" t="s">
        <v>9</v>
      </c>
    </row>
    <row r="393" spans="1:5" ht="15">
      <c r="A393">
        <v>387</v>
      </c>
      <c r="B393">
        <v>6120</v>
      </c>
      <c r="C393" t="s">
        <v>399</v>
      </c>
      <c r="D393" s="1" t="str">
        <f>"201511004566"</f>
        <v>201511004566</v>
      </c>
      <c r="E393" t="s">
        <v>9</v>
      </c>
    </row>
    <row r="394" spans="1:5" ht="15">
      <c r="A394">
        <v>388</v>
      </c>
      <c r="B394">
        <v>6123</v>
      </c>
      <c r="C394" t="s">
        <v>400</v>
      </c>
      <c r="D394" s="1" t="str">
        <f>"201511024288"</f>
        <v>201511024288</v>
      </c>
      <c r="E394" t="s">
        <v>9</v>
      </c>
    </row>
    <row r="395" spans="1:5" ht="15">
      <c r="A395">
        <v>389</v>
      </c>
      <c r="B395">
        <v>6136</v>
      </c>
      <c r="C395" t="s">
        <v>401</v>
      </c>
      <c r="D395" s="1" t="str">
        <f>"201511018576"</f>
        <v>201511018576</v>
      </c>
      <c r="E395" t="s">
        <v>9</v>
      </c>
    </row>
    <row r="396" spans="1:5" ht="15">
      <c r="A396">
        <v>390</v>
      </c>
      <c r="B396">
        <v>6153</v>
      </c>
      <c r="C396" t="s">
        <v>402</v>
      </c>
      <c r="D396" s="1" t="str">
        <f>"201511024387"</f>
        <v>201511024387</v>
      </c>
      <c r="E396" t="s">
        <v>30</v>
      </c>
    </row>
    <row r="397" spans="1:5" ht="15">
      <c r="A397">
        <v>391</v>
      </c>
      <c r="B397">
        <v>6162</v>
      </c>
      <c r="C397" t="s">
        <v>403</v>
      </c>
      <c r="D397" s="1" t="str">
        <f>"201511013516"</f>
        <v>201511013516</v>
      </c>
      <c r="E397" t="s">
        <v>9</v>
      </c>
    </row>
    <row r="398" spans="1:5" ht="15">
      <c r="A398">
        <v>392</v>
      </c>
      <c r="B398">
        <v>6170</v>
      </c>
      <c r="C398" t="s">
        <v>404</v>
      </c>
      <c r="D398" s="1" t="str">
        <f>"201511024265"</f>
        <v>201511024265</v>
      </c>
      <c r="E398" t="s">
        <v>9</v>
      </c>
    </row>
    <row r="399" spans="1:5" ht="15">
      <c r="A399">
        <v>393</v>
      </c>
      <c r="B399">
        <v>6171</v>
      </c>
      <c r="C399" t="s">
        <v>405</v>
      </c>
      <c r="D399" s="1" t="str">
        <f>"201511024124"</f>
        <v>201511024124</v>
      </c>
      <c r="E399" t="s">
        <v>30</v>
      </c>
    </row>
    <row r="400" spans="1:5" ht="15">
      <c r="A400">
        <v>394</v>
      </c>
      <c r="B400">
        <v>6186</v>
      </c>
      <c r="C400" t="s">
        <v>406</v>
      </c>
      <c r="D400" s="1" t="str">
        <f>"201511023768"</f>
        <v>201511023768</v>
      </c>
      <c r="E400" t="s">
        <v>30</v>
      </c>
    </row>
    <row r="401" spans="1:5" ht="15">
      <c r="A401">
        <v>395</v>
      </c>
      <c r="B401">
        <v>6197</v>
      </c>
      <c r="C401" t="s">
        <v>407</v>
      </c>
      <c r="D401" s="1" t="str">
        <f>"201511019591"</f>
        <v>201511019591</v>
      </c>
      <c r="E401" t="s">
        <v>9</v>
      </c>
    </row>
    <row r="402" spans="1:5" ht="15">
      <c r="A402">
        <v>396</v>
      </c>
      <c r="B402">
        <v>6207</v>
      </c>
      <c r="C402" t="s">
        <v>408</v>
      </c>
      <c r="D402" s="1" t="str">
        <f>"201502000194"</f>
        <v>201502000194</v>
      </c>
      <c r="E402" t="s">
        <v>13</v>
      </c>
    </row>
    <row r="403" spans="1:5" ht="15">
      <c r="A403">
        <v>397</v>
      </c>
      <c r="B403">
        <v>6210</v>
      </c>
      <c r="C403" t="s">
        <v>409</v>
      </c>
      <c r="D403" s="1" t="str">
        <f>"201511024320"</f>
        <v>201511024320</v>
      </c>
      <c r="E403" t="s">
        <v>11</v>
      </c>
    </row>
    <row r="404" spans="1:5" ht="15">
      <c r="A404">
        <v>398</v>
      </c>
      <c r="B404">
        <v>6218</v>
      </c>
      <c r="C404" t="s">
        <v>410</v>
      </c>
      <c r="D404" s="1" t="str">
        <f>"201511024427"</f>
        <v>201511024427</v>
      </c>
      <c r="E404" t="s">
        <v>9</v>
      </c>
    </row>
    <row r="405" spans="1:5" ht="15">
      <c r="A405">
        <v>399</v>
      </c>
      <c r="B405">
        <v>6223</v>
      </c>
      <c r="C405" t="s">
        <v>411</v>
      </c>
      <c r="D405" s="1" t="str">
        <f>"201511025028"</f>
        <v>201511025028</v>
      </c>
      <c r="E405" t="s">
        <v>9</v>
      </c>
    </row>
    <row r="406" spans="1:5" ht="15">
      <c r="A406">
        <v>400</v>
      </c>
      <c r="B406">
        <v>6225</v>
      </c>
      <c r="C406" t="s">
        <v>412</v>
      </c>
      <c r="D406" s="1" t="str">
        <f>"201511023292"</f>
        <v>201511023292</v>
      </c>
      <c r="E406" t="s">
        <v>9</v>
      </c>
    </row>
    <row r="407" spans="1:5" ht="15">
      <c r="A407">
        <v>401</v>
      </c>
      <c r="B407">
        <v>6231</v>
      </c>
      <c r="C407" t="s">
        <v>413</v>
      </c>
      <c r="D407" s="1" t="str">
        <f>"201406003191"</f>
        <v>201406003191</v>
      </c>
      <c r="E407" t="s">
        <v>9</v>
      </c>
    </row>
    <row r="408" spans="1:5" ht="15">
      <c r="A408">
        <v>402</v>
      </c>
      <c r="B408">
        <v>6243</v>
      </c>
      <c r="C408" t="s">
        <v>414</v>
      </c>
      <c r="D408" s="1" t="str">
        <f>"201511024339"</f>
        <v>201511024339</v>
      </c>
      <c r="E408" t="s">
        <v>9</v>
      </c>
    </row>
    <row r="409" spans="1:5" ht="15">
      <c r="A409">
        <v>403</v>
      </c>
      <c r="B409">
        <v>6244</v>
      </c>
      <c r="C409" t="s">
        <v>415</v>
      </c>
      <c r="D409" s="1" t="str">
        <f>"201511022383"</f>
        <v>201511022383</v>
      </c>
      <c r="E409" t="s">
        <v>11</v>
      </c>
    </row>
    <row r="410" spans="1:5" ht="15">
      <c r="A410">
        <v>404</v>
      </c>
      <c r="B410">
        <v>6253</v>
      </c>
      <c r="C410" t="s">
        <v>416</v>
      </c>
      <c r="D410" s="1" t="str">
        <f>"201511024937"</f>
        <v>201511024937</v>
      </c>
      <c r="E410" t="s">
        <v>9</v>
      </c>
    </row>
    <row r="411" spans="1:5" ht="15">
      <c r="A411">
        <v>405</v>
      </c>
      <c r="B411">
        <v>6263</v>
      </c>
      <c r="C411" t="s">
        <v>417</v>
      </c>
      <c r="D411" s="1" t="str">
        <f>"201511023080"</f>
        <v>201511023080</v>
      </c>
      <c r="E411" t="s">
        <v>9</v>
      </c>
    </row>
    <row r="412" spans="1:5" ht="15">
      <c r="A412">
        <v>406</v>
      </c>
      <c r="B412">
        <v>6265</v>
      </c>
      <c r="C412" t="s">
        <v>418</v>
      </c>
      <c r="D412" s="1" t="str">
        <f>"201510000898"</f>
        <v>201510000898</v>
      </c>
      <c r="E412" t="s">
        <v>9</v>
      </c>
    </row>
    <row r="413" spans="1:5" ht="15">
      <c r="A413">
        <v>407</v>
      </c>
      <c r="B413">
        <v>6267</v>
      </c>
      <c r="C413" t="s">
        <v>419</v>
      </c>
      <c r="D413" s="1" t="str">
        <f>"201511024902"</f>
        <v>201511024902</v>
      </c>
      <c r="E413" t="s">
        <v>11</v>
      </c>
    </row>
    <row r="414" spans="1:5" ht="15">
      <c r="A414">
        <v>408</v>
      </c>
      <c r="B414">
        <v>6268</v>
      </c>
      <c r="C414" t="s">
        <v>420</v>
      </c>
      <c r="D414" s="1" t="str">
        <f>"201511024949"</f>
        <v>201511024949</v>
      </c>
      <c r="E414" t="s">
        <v>30</v>
      </c>
    </row>
    <row r="415" spans="1:5" ht="15">
      <c r="A415">
        <v>409</v>
      </c>
      <c r="B415">
        <v>6269</v>
      </c>
      <c r="C415" t="s">
        <v>421</v>
      </c>
      <c r="D415" s="1" t="str">
        <f>"201511020910"</f>
        <v>201511020910</v>
      </c>
      <c r="E415" t="s">
        <v>11</v>
      </c>
    </row>
    <row r="416" spans="1:5" ht="15">
      <c r="A416">
        <v>410</v>
      </c>
      <c r="B416">
        <v>6270</v>
      </c>
      <c r="C416" t="s">
        <v>422</v>
      </c>
      <c r="D416" s="1" t="str">
        <f>"201511024821"</f>
        <v>201511024821</v>
      </c>
      <c r="E416" t="s">
        <v>11</v>
      </c>
    </row>
    <row r="417" spans="1:5" ht="15">
      <c r="A417">
        <v>411</v>
      </c>
      <c r="B417">
        <v>6273</v>
      </c>
      <c r="C417" t="s">
        <v>423</v>
      </c>
      <c r="D417" s="1" t="str">
        <f>"201511012737"</f>
        <v>201511012737</v>
      </c>
      <c r="E417" t="s">
        <v>11</v>
      </c>
    </row>
    <row r="418" spans="1:5" ht="15">
      <c r="A418">
        <v>412</v>
      </c>
      <c r="B418">
        <v>6305</v>
      </c>
      <c r="C418" t="s">
        <v>424</v>
      </c>
      <c r="D418" s="1" t="str">
        <f>"201406007622"</f>
        <v>201406007622</v>
      </c>
      <c r="E418" t="s">
        <v>9</v>
      </c>
    </row>
    <row r="419" spans="1:5" ht="15">
      <c r="A419">
        <v>413</v>
      </c>
      <c r="B419">
        <v>6309</v>
      </c>
      <c r="C419" t="s">
        <v>425</v>
      </c>
      <c r="D419" s="1" t="str">
        <f>"201511019499"</f>
        <v>201511019499</v>
      </c>
      <c r="E419" t="s">
        <v>9</v>
      </c>
    </row>
    <row r="420" spans="1:5" ht="15">
      <c r="A420">
        <v>414</v>
      </c>
      <c r="B420">
        <v>6314</v>
      </c>
      <c r="C420" t="s">
        <v>426</v>
      </c>
      <c r="D420" s="1" t="str">
        <f>"201511025020"</f>
        <v>201511025020</v>
      </c>
      <c r="E420" t="s">
        <v>9</v>
      </c>
    </row>
    <row r="421" spans="1:5" ht="15">
      <c r="A421">
        <v>415</v>
      </c>
      <c r="B421">
        <v>6321</v>
      </c>
      <c r="C421" t="s">
        <v>427</v>
      </c>
      <c r="D421" s="1" t="str">
        <f>"201511022660"</f>
        <v>201511022660</v>
      </c>
      <c r="E421" t="s">
        <v>9</v>
      </c>
    </row>
    <row r="422" spans="1:5" ht="15">
      <c r="A422">
        <v>416</v>
      </c>
      <c r="B422">
        <v>6333</v>
      </c>
      <c r="C422" t="s">
        <v>428</v>
      </c>
      <c r="D422" s="1" t="str">
        <f>"200811000922"</f>
        <v>200811000922</v>
      </c>
      <c r="E422" t="s">
        <v>9</v>
      </c>
    </row>
    <row r="423" spans="1:5" ht="15">
      <c r="A423">
        <v>417</v>
      </c>
      <c r="B423">
        <v>6336</v>
      </c>
      <c r="C423" t="s">
        <v>429</v>
      </c>
      <c r="D423" s="1" t="str">
        <f>"201511025201"</f>
        <v>201511025201</v>
      </c>
      <c r="E423" t="s">
        <v>9</v>
      </c>
    </row>
    <row r="424" spans="1:5" ht="15">
      <c r="A424">
        <v>418</v>
      </c>
      <c r="B424">
        <v>6343</v>
      </c>
      <c r="C424" t="s">
        <v>430</v>
      </c>
      <c r="D424" s="1" t="str">
        <f>"201511024985"</f>
        <v>201511024985</v>
      </c>
      <c r="E424" t="s">
        <v>9</v>
      </c>
    </row>
    <row r="425" spans="1:5" ht="15">
      <c r="A425">
        <v>419</v>
      </c>
      <c r="B425">
        <v>6348</v>
      </c>
      <c r="C425" t="s">
        <v>431</v>
      </c>
      <c r="D425" s="1" t="str">
        <f>"200903000799"</f>
        <v>200903000799</v>
      </c>
      <c r="E425" t="s">
        <v>9</v>
      </c>
    </row>
    <row r="426" spans="1:5" ht="15">
      <c r="A426">
        <v>420</v>
      </c>
      <c r="B426">
        <v>6370</v>
      </c>
      <c r="C426" t="s">
        <v>432</v>
      </c>
      <c r="D426" s="1" t="str">
        <f>"201511020709"</f>
        <v>201511020709</v>
      </c>
      <c r="E426" t="s">
        <v>11</v>
      </c>
    </row>
    <row r="427" spans="1:5" ht="15">
      <c r="A427">
        <v>421</v>
      </c>
      <c r="B427">
        <v>6372</v>
      </c>
      <c r="C427" t="s">
        <v>433</v>
      </c>
      <c r="D427" s="1" t="str">
        <f>"201511021981"</f>
        <v>201511021981</v>
      </c>
      <c r="E427" t="s">
        <v>9</v>
      </c>
    </row>
    <row r="428" spans="1:5" ht="15">
      <c r="A428">
        <v>422</v>
      </c>
      <c r="B428">
        <v>6377</v>
      </c>
      <c r="C428" t="s">
        <v>434</v>
      </c>
      <c r="D428" s="1" t="str">
        <f>"201511019267"</f>
        <v>201511019267</v>
      </c>
      <c r="E428" t="s">
        <v>9</v>
      </c>
    </row>
    <row r="429" spans="1:5" ht="15">
      <c r="A429">
        <v>423</v>
      </c>
      <c r="B429">
        <v>6379</v>
      </c>
      <c r="C429" t="s">
        <v>435</v>
      </c>
      <c r="D429" s="1" t="str">
        <f>"201511015384"</f>
        <v>201511015384</v>
      </c>
      <c r="E429" t="s">
        <v>30</v>
      </c>
    </row>
    <row r="430" spans="1:5" ht="15">
      <c r="A430">
        <v>424</v>
      </c>
      <c r="B430">
        <v>6393</v>
      </c>
      <c r="C430" t="s">
        <v>436</v>
      </c>
      <c r="D430" s="1" t="str">
        <f>"201511008891"</f>
        <v>201511008891</v>
      </c>
      <c r="E430" t="s">
        <v>9</v>
      </c>
    </row>
    <row r="431" spans="1:5" ht="15">
      <c r="A431">
        <v>425</v>
      </c>
      <c r="B431">
        <v>6394</v>
      </c>
      <c r="C431" t="s">
        <v>437</v>
      </c>
      <c r="D431" s="1" t="str">
        <f>"201511007814"</f>
        <v>201511007814</v>
      </c>
      <c r="E431" t="s">
        <v>30</v>
      </c>
    </row>
    <row r="432" spans="1:5" ht="15">
      <c r="A432">
        <v>426</v>
      </c>
      <c r="B432">
        <v>6396</v>
      </c>
      <c r="C432" t="s">
        <v>438</v>
      </c>
      <c r="D432" s="1" t="str">
        <f>"201511022096"</f>
        <v>201511022096</v>
      </c>
      <c r="E432" t="s">
        <v>30</v>
      </c>
    </row>
    <row r="433" spans="1:5" ht="15">
      <c r="A433">
        <v>427</v>
      </c>
      <c r="B433">
        <v>6398</v>
      </c>
      <c r="C433" t="s">
        <v>439</v>
      </c>
      <c r="D433" s="1" t="str">
        <f>"201511013130"</f>
        <v>201511013130</v>
      </c>
      <c r="E433" t="s">
        <v>9</v>
      </c>
    </row>
    <row r="434" spans="1:5" ht="15">
      <c r="A434">
        <v>428</v>
      </c>
      <c r="B434">
        <v>6418</v>
      </c>
      <c r="C434" t="s">
        <v>440</v>
      </c>
      <c r="D434" s="1" t="str">
        <f>"201511024403"</f>
        <v>201511024403</v>
      </c>
      <c r="E434" t="s">
        <v>9</v>
      </c>
    </row>
    <row r="435" spans="1:5" ht="15">
      <c r="A435">
        <v>429</v>
      </c>
      <c r="B435">
        <v>6423</v>
      </c>
      <c r="C435" t="s">
        <v>441</v>
      </c>
      <c r="D435" s="1" t="str">
        <f>"201406003429"</f>
        <v>201406003429</v>
      </c>
      <c r="E435" t="s">
        <v>9</v>
      </c>
    </row>
    <row r="436" spans="1:5" ht="15">
      <c r="A436">
        <v>430</v>
      </c>
      <c r="B436">
        <v>6435</v>
      </c>
      <c r="C436" t="s">
        <v>442</v>
      </c>
      <c r="D436" s="1" t="str">
        <f>"201502004091"</f>
        <v>201502004091</v>
      </c>
      <c r="E436" t="s">
        <v>9</v>
      </c>
    </row>
    <row r="437" spans="1:5" ht="15">
      <c r="A437">
        <v>431</v>
      </c>
      <c r="B437">
        <v>6438</v>
      </c>
      <c r="C437" t="s">
        <v>443</v>
      </c>
      <c r="D437" s="1" t="str">
        <f>"201511024529"</f>
        <v>201511024529</v>
      </c>
      <c r="E437" t="s">
        <v>11</v>
      </c>
    </row>
    <row r="438" spans="1:5" ht="15">
      <c r="A438">
        <v>432</v>
      </c>
      <c r="B438">
        <v>6451</v>
      </c>
      <c r="C438" t="s">
        <v>444</v>
      </c>
      <c r="D438" s="1" t="str">
        <f>"201511020956"</f>
        <v>201511020956</v>
      </c>
      <c r="E438" t="s">
        <v>11</v>
      </c>
    </row>
    <row r="439" spans="1:5" ht="15">
      <c r="A439">
        <v>433</v>
      </c>
      <c r="B439">
        <v>6454</v>
      </c>
      <c r="C439" t="s">
        <v>445</v>
      </c>
      <c r="D439" s="1" t="str">
        <f>"201511021247"</f>
        <v>201511021247</v>
      </c>
      <c r="E439" t="s">
        <v>9</v>
      </c>
    </row>
    <row r="440" spans="1:5" ht="15">
      <c r="A440">
        <v>434</v>
      </c>
      <c r="B440">
        <v>6459</v>
      </c>
      <c r="C440" t="s">
        <v>446</v>
      </c>
      <c r="D440" s="1" t="str">
        <f>"201511024016"</f>
        <v>201511024016</v>
      </c>
      <c r="E440" t="s">
        <v>9</v>
      </c>
    </row>
    <row r="441" spans="1:5" ht="15">
      <c r="A441">
        <v>435</v>
      </c>
      <c r="B441">
        <v>6500</v>
      </c>
      <c r="C441" t="s">
        <v>447</v>
      </c>
      <c r="D441" s="1" t="str">
        <f>"201511020798"</f>
        <v>201511020798</v>
      </c>
      <c r="E441" t="s">
        <v>9</v>
      </c>
    </row>
    <row r="442" spans="1:5" ht="15">
      <c r="A442">
        <v>436</v>
      </c>
      <c r="B442">
        <v>6507</v>
      </c>
      <c r="C442" t="s">
        <v>448</v>
      </c>
      <c r="D442" s="1" t="str">
        <f>"201511024286"</f>
        <v>201511024286</v>
      </c>
      <c r="E442" t="s">
        <v>9</v>
      </c>
    </row>
    <row r="443" spans="1:5" ht="15">
      <c r="A443">
        <v>437</v>
      </c>
      <c r="B443">
        <v>6508</v>
      </c>
      <c r="C443" t="s">
        <v>449</v>
      </c>
      <c r="D443" s="1" t="str">
        <f>"201511024801"</f>
        <v>201511024801</v>
      </c>
      <c r="E443" t="s">
        <v>11</v>
      </c>
    </row>
    <row r="444" spans="1:5" ht="15">
      <c r="A444">
        <v>438</v>
      </c>
      <c r="B444">
        <v>6516</v>
      </c>
      <c r="C444" t="s">
        <v>450</v>
      </c>
      <c r="D444" s="1" t="str">
        <f>"201511024474"</f>
        <v>201511024474</v>
      </c>
      <c r="E444" t="s">
        <v>9</v>
      </c>
    </row>
    <row r="445" spans="1:5" ht="15">
      <c r="A445">
        <v>439</v>
      </c>
      <c r="B445">
        <v>6517</v>
      </c>
      <c r="C445" t="s">
        <v>451</v>
      </c>
      <c r="D445" s="1" t="str">
        <f>"201402008265"</f>
        <v>201402008265</v>
      </c>
      <c r="E445" t="s">
        <v>9</v>
      </c>
    </row>
    <row r="446" spans="1:5" ht="15">
      <c r="A446">
        <v>440</v>
      </c>
      <c r="B446">
        <v>6519</v>
      </c>
      <c r="C446" t="s">
        <v>452</v>
      </c>
      <c r="D446" s="1" t="str">
        <f>"201511013801"</f>
        <v>201511013801</v>
      </c>
      <c r="E446" t="s">
        <v>11</v>
      </c>
    </row>
    <row r="447" spans="1:5" ht="15">
      <c r="A447">
        <v>441</v>
      </c>
      <c r="B447">
        <v>6529</v>
      </c>
      <c r="C447" t="s">
        <v>453</v>
      </c>
      <c r="D447" s="1" t="str">
        <f>"201511024872"</f>
        <v>201511024872</v>
      </c>
      <c r="E447" t="s">
        <v>9</v>
      </c>
    </row>
    <row r="448" spans="1:5" ht="15">
      <c r="A448">
        <v>442</v>
      </c>
      <c r="B448">
        <v>6549</v>
      </c>
      <c r="C448" t="s">
        <v>454</v>
      </c>
      <c r="D448" s="1" t="str">
        <f>"201511024866"</f>
        <v>201511024866</v>
      </c>
      <c r="E448" t="s">
        <v>9</v>
      </c>
    </row>
    <row r="449" spans="1:5" ht="15">
      <c r="A449">
        <v>443</v>
      </c>
      <c r="B449">
        <v>6566</v>
      </c>
      <c r="C449" t="s">
        <v>455</v>
      </c>
      <c r="D449" s="1" t="str">
        <f>"201511024904"</f>
        <v>201511024904</v>
      </c>
      <c r="E449" t="s">
        <v>11</v>
      </c>
    </row>
    <row r="450" spans="1:5" ht="15">
      <c r="A450">
        <v>444</v>
      </c>
      <c r="B450">
        <v>6570</v>
      </c>
      <c r="C450" t="s">
        <v>456</v>
      </c>
      <c r="D450" s="1" t="str">
        <f>"201511022655"</f>
        <v>201511022655</v>
      </c>
      <c r="E450" t="s">
        <v>9</v>
      </c>
    </row>
    <row r="451" spans="1:5" ht="15">
      <c r="A451">
        <v>445</v>
      </c>
      <c r="B451">
        <v>6576</v>
      </c>
      <c r="C451" t="s">
        <v>457</v>
      </c>
      <c r="D451" s="1" t="str">
        <f>"201511024678"</f>
        <v>201511024678</v>
      </c>
      <c r="E451" t="s">
        <v>9</v>
      </c>
    </row>
    <row r="452" spans="1:5" ht="15">
      <c r="A452">
        <v>446</v>
      </c>
      <c r="B452">
        <v>6583</v>
      </c>
      <c r="C452" t="s">
        <v>458</v>
      </c>
      <c r="D452" s="1" t="str">
        <f>"201511013557"</f>
        <v>201511013557</v>
      </c>
      <c r="E452" t="s">
        <v>30</v>
      </c>
    </row>
    <row r="453" spans="1:5" ht="15">
      <c r="A453">
        <v>447</v>
      </c>
      <c r="B453">
        <v>6590</v>
      </c>
      <c r="C453" t="s">
        <v>459</v>
      </c>
      <c r="D453" s="1" t="str">
        <f>"201511024630"</f>
        <v>201511024630</v>
      </c>
      <c r="E453" t="s">
        <v>9</v>
      </c>
    </row>
    <row r="454" spans="1:5" ht="15">
      <c r="A454">
        <v>448</v>
      </c>
      <c r="B454">
        <v>6599</v>
      </c>
      <c r="C454" t="s">
        <v>460</v>
      </c>
      <c r="D454" s="1" t="str">
        <f>"201511024189"</f>
        <v>201511024189</v>
      </c>
      <c r="E454" t="s">
        <v>9</v>
      </c>
    </row>
    <row r="455" spans="1:5" ht="15">
      <c r="A455">
        <v>449</v>
      </c>
      <c r="B455">
        <v>6600</v>
      </c>
      <c r="C455" t="s">
        <v>461</v>
      </c>
      <c r="D455" s="1" t="str">
        <f>"201511024972"</f>
        <v>201511024972</v>
      </c>
      <c r="E455" t="s">
        <v>22</v>
      </c>
    </row>
    <row r="456" spans="1:5" ht="15">
      <c r="A456">
        <v>450</v>
      </c>
      <c r="B456">
        <v>6618</v>
      </c>
      <c r="C456" t="s">
        <v>462</v>
      </c>
      <c r="D456" s="1" t="str">
        <f>"201511024519"</f>
        <v>201511024519</v>
      </c>
      <c r="E456" t="s">
        <v>9</v>
      </c>
    </row>
    <row r="457" spans="1:5" ht="15">
      <c r="A457">
        <v>451</v>
      </c>
      <c r="B457">
        <v>6622</v>
      </c>
      <c r="C457" t="s">
        <v>463</v>
      </c>
      <c r="D457" s="1" t="str">
        <f>"201511005962"</f>
        <v>201511005962</v>
      </c>
      <c r="E457" t="s">
        <v>9</v>
      </c>
    </row>
    <row r="458" spans="1:5" ht="15">
      <c r="A458">
        <v>452</v>
      </c>
      <c r="B458">
        <v>6636</v>
      </c>
      <c r="C458" t="s">
        <v>464</v>
      </c>
      <c r="D458" s="1" t="str">
        <f>"201511024284"</f>
        <v>201511024284</v>
      </c>
      <c r="E458" t="s">
        <v>9</v>
      </c>
    </row>
    <row r="459" spans="1:5" ht="15">
      <c r="A459">
        <v>453</v>
      </c>
      <c r="B459">
        <v>6639</v>
      </c>
      <c r="C459" t="s">
        <v>465</v>
      </c>
      <c r="D459" s="1" t="str">
        <f>"201511020539"</f>
        <v>201511020539</v>
      </c>
      <c r="E459" t="s">
        <v>30</v>
      </c>
    </row>
    <row r="460" spans="1:5" ht="15">
      <c r="A460">
        <v>454</v>
      </c>
      <c r="B460">
        <v>6640</v>
      </c>
      <c r="C460" t="s">
        <v>466</v>
      </c>
      <c r="D460" s="1" t="str">
        <f>"201511024853"</f>
        <v>201511024853</v>
      </c>
      <c r="E460" t="s">
        <v>9</v>
      </c>
    </row>
    <row r="461" spans="1:5" ht="15">
      <c r="A461">
        <v>455</v>
      </c>
      <c r="B461">
        <v>6641</v>
      </c>
      <c r="C461" t="s">
        <v>467</v>
      </c>
      <c r="D461" s="1" t="str">
        <f>"201511024090"</f>
        <v>201511024090</v>
      </c>
      <c r="E461" t="s">
        <v>30</v>
      </c>
    </row>
    <row r="462" spans="1:5" ht="15">
      <c r="A462">
        <v>456</v>
      </c>
      <c r="B462">
        <v>6647</v>
      </c>
      <c r="C462" t="s">
        <v>468</v>
      </c>
      <c r="D462" s="1" t="str">
        <f>"201511024415"</f>
        <v>201511024415</v>
      </c>
      <c r="E462" t="s">
        <v>9</v>
      </c>
    </row>
    <row r="463" spans="1:5" ht="15">
      <c r="A463">
        <v>457</v>
      </c>
      <c r="B463">
        <v>6660</v>
      </c>
      <c r="C463" t="s">
        <v>469</v>
      </c>
      <c r="D463" s="1" t="str">
        <f>"201511011041"</f>
        <v>201511011041</v>
      </c>
      <c r="E463" t="s">
        <v>11</v>
      </c>
    </row>
    <row r="464" spans="1:5" ht="15">
      <c r="A464">
        <v>458</v>
      </c>
      <c r="B464">
        <v>6661</v>
      </c>
      <c r="C464" t="s">
        <v>470</v>
      </c>
      <c r="D464" s="1" t="str">
        <f>"201510004801"</f>
        <v>201510004801</v>
      </c>
      <c r="E464" t="s">
        <v>9</v>
      </c>
    </row>
    <row r="465" spans="1:5" ht="15">
      <c r="A465">
        <v>459</v>
      </c>
      <c r="B465">
        <v>6676</v>
      </c>
      <c r="C465" t="s">
        <v>471</v>
      </c>
      <c r="D465" s="1" t="str">
        <f>"201511015346"</f>
        <v>201511015346</v>
      </c>
      <c r="E465" t="s">
        <v>9</v>
      </c>
    </row>
    <row r="466" spans="1:5" ht="15">
      <c r="A466">
        <v>460</v>
      </c>
      <c r="B466">
        <v>6687</v>
      </c>
      <c r="C466" t="s">
        <v>472</v>
      </c>
      <c r="D466" s="1" t="str">
        <f>"201511012515"</f>
        <v>201511012515</v>
      </c>
      <c r="E466" t="s">
        <v>30</v>
      </c>
    </row>
    <row r="467" spans="1:5" ht="15">
      <c r="A467">
        <v>461</v>
      </c>
      <c r="B467">
        <v>6690</v>
      </c>
      <c r="C467" t="s">
        <v>473</v>
      </c>
      <c r="D467" s="1" t="str">
        <f>"201511023382"</f>
        <v>201511023382</v>
      </c>
      <c r="E467" t="s">
        <v>9</v>
      </c>
    </row>
    <row r="468" spans="1:5" ht="15">
      <c r="A468">
        <v>462</v>
      </c>
      <c r="B468">
        <v>6702</v>
      </c>
      <c r="C468" t="s">
        <v>474</v>
      </c>
      <c r="D468" s="1" t="str">
        <f>"201406017426"</f>
        <v>201406017426</v>
      </c>
      <c r="E468" t="s">
        <v>9</v>
      </c>
    </row>
    <row r="469" spans="1:5" ht="15">
      <c r="A469">
        <v>463</v>
      </c>
      <c r="B469">
        <v>6703</v>
      </c>
      <c r="C469" t="s">
        <v>475</v>
      </c>
      <c r="D469" s="1" t="str">
        <f>"200905000029"</f>
        <v>200905000029</v>
      </c>
      <c r="E469" t="s">
        <v>9</v>
      </c>
    </row>
    <row r="470" spans="1:5" ht="15">
      <c r="A470">
        <v>464</v>
      </c>
      <c r="B470">
        <v>6721</v>
      </c>
      <c r="C470" t="s">
        <v>476</v>
      </c>
      <c r="D470" s="1" t="str">
        <f>"200901000183"</f>
        <v>200901000183</v>
      </c>
      <c r="E470" t="s">
        <v>11</v>
      </c>
    </row>
    <row r="471" spans="1:5" ht="15">
      <c r="A471">
        <v>465</v>
      </c>
      <c r="B471">
        <v>6729</v>
      </c>
      <c r="C471" t="s">
        <v>477</v>
      </c>
      <c r="D471" s="1" t="str">
        <f>"201511025015"</f>
        <v>201511025015</v>
      </c>
      <c r="E471" t="s">
        <v>11</v>
      </c>
    </row>
    <row r="472" spans="1:5" ht="15">
      <c r="A472">
        <v>466</v>
      </c>
      <c r="B472">
        <v>6734</v>
      </c>
      <c r="C472" t="s">
        <v>478</v>
      </c>
      <c r="D472" s="1" t="str">
        <f>"201510000306"</f>
        <v>201510000306</v>
      </c>
      <c r="E472" t="s">
        <v>9</v>
      </c>
    </row>
    <row r="473" spans="1:5" ht="15">
      <c r="A473">
        <v>467</v>
      </c>
      <c r="B473">
        <v>6746</v>
      </c>
      <c r="C473" t="s">
        <v>479</v>
      </c>
      <c r="D473" s="1" t="str">
        <f>"201511006024"</f>
        <v>201511006024</v>
      </c>
      <c r="E473" t="s">
        <v>9</v>
      </c>
    </row>
    <row r="474" spans="1:5" ht="15">
      <c r="A474">
        <v>468</v>
      </c>
      <c r="B474">
        <v>6751</v>
      </c>
      <c r="C474" t="s">
        <v>480</v>
      </c>
      <c r="D474" s="1" t="str">
        <f>"201511007455"</f>
        <v>201511007455</v>
      </c>
      <c r="E474" t="s">
        <v>9</v>
      </c>
    </row>
    <row r="475" spans="1:5" ht="15">
      <c r="A475">
        <v>469</v>
      </c>
      <c r="B475">
        <v>6761</v>
      </c>
      <c r="C475" t="s">
        <v>481</v>
      </c>
      <c r="D475" s="1" t="str">
        <f>"201511004746"</f>
        <v>201511004746</v>
      </c>
      <c r="E475" t="s">
        <v>9</v>
      </c>
    </row>
    <row r="476" spans="1:5" ht="15">
      <c r="A476">
        <v>470</v>
      </c>
      <c r="B476">
        <v>6781</v>
      </c>
      <c r="C476" t="s">
        <v>482</v>
      </c>
      <c r="D476" s="1" t="str">
        <f>"201510002748"</f>
        <v>201510002748</v>
      </c>
      <c r="E476" t="s">
        <v>9</v>
      </c>
    </row>
    <row r="477" spans="1:5" ht="15">
      <c r="A477">
        <v>471</v>
      </c>
      <c r="B477">
        <v>6787</v>
      </c>
      <c r="C477" t="s">
        <v>483</v>
      </c>
      <c r="D477" s="1" t="str">
        <f>"201412002665"</f>
        <v>201412002665</v>
      </c>
      <c r="E477" t="s">
        <v>9</v>
      </c>
    </row>
    <row r="478" spans="1:5" ht="15">
      <c r="A478">
        <v>472</v>
      </c>
      <c r="B478">
        <v>6788</v>
      </c>
      <c r="C478" t="s">
        <v>484</v>
      </c>
      <c r="D478" s="1" t="str">
        <f>"201511006711"</f>
        <v>201511006711</v>
      </c>
      <c r="E478" t="s">
        <v>9</v>
      </c>
    </row>
    <row r="479" spans="1:5" ht="15">
      <c r="A479">
        <v>473</v>
      </c>
      <c r="B479">
        <v>6798</v>
      </c>
      <c r="C479" t="s">
        <v>485</v>
      </c>
      <c r="D479" s="1" t="str">
        <f>"201511006532"</f>
        <v>201511006532</v>
      </c>
      <c r="E479" t="s">
        <v>9</v>
      </c>
    </row>
    <row r="480" spans="1:5" ht="15">
      <c r="A480">
        <v>474</v>
      </c>
      <c r="B480">
        <v>6815</v>
      </c>
      <c r="C480" t="s">
        <v>486</v>
      </c>
      <c r="D480" s="1" t="str">
        <f>"201511008694"</f>
        <v>201511008694</v>
      </c>
      <c r="E480" t="s">
        <v>11</v>
      </c>
    </row>
    <row r="481" spans="1:5" ht="15">
      <c r="A481">
        <v>475</v>
      </c>
      <c r="B481">
        <v>6824</v>
      </c>
      <c r="C481" t="s">
        <v>487</v>
      </c>
      <c r="D481" s="1" t="str">
        <f>"201511005384"</f>
        <v>201511005384</v>
      </c>
      <c r="E481" t="s">
        <v>9</v>
      </c>
    </row>
    <row r="482" spans="1:5" ht="15">
      <c r="A482">
        <v>476</v>
      </c>
      <c r="B482">
        <v>6833</v>
      </c>
      <c r="C482" t="s">
        <v>488</v>
      </c>
      <c r="D482" s="1" t="str">
        <f>"201510000620"</f>
        <v>201510000620</v>
      </c>
      <c r="E482" t="s">
        <v>30</v>
      </c>
    </row>
    <row r="483" spans="1:5" ht="15">
      <c r="A483">
        <v>477</v>
      </c>
      <c r="B483">
        <v>6840</v>
      </c>
      <c r="C483" t="s">
        <v>489</v>
      </c>
      <c r="D483" s="1" t="str">
        <f>"201510001109"</f>
        <v>201510001109</v>
      </c>
      <c r="E483" t="s">
        <v>11</v>
      </c>
    </row>
    <row r="484" spans="1:5" ht="15">
      <c r="A484">
        <v>478</v>
      </c>
      <c r="B484">
        <v>6841</v>
      </c>
      <c r="C484" t="s">
        <v>490</v>
      </c>
      <c r="D484" s="1" t="str">
        <f>"201510002002"</f>
        <v>201510002002</v>
      </c>
      <c r="E484" t="s">
        <v>11</v>
      </c>
    </row>
    <row r="485" spans="1:5" ht="15">
      <c r="A485">
        <v>479</v>
      </c>
      <c r="B485">
        <v>6866</v>
      </c>
      <c r="C485" t="s">
        <v>491</v>
      </c>
      <c r="D485" s="1" t="str">
        <f>"201511005594"</f>
        <v>201511005594</v>
      </c>
      <c r="E485" t="s">
        <v>9</v>
      </c>
    </row>
    <row r="486" spans="1:5" ht="15">
      <c r="A486">
        <v>480</v>
      </c>
      <c r="B486">
        <v>6870</v>
      </c>
      <c r="C486" t="s">
        <v>492</v>
      </c>
      <c r="D486" s="1" t="str">
        <f>"201311000118"</f>
        <v>201311000118</v>
      </c>
      <c r="E486" t="s">
        <v>9</v>
      </c>
    </row>
    <row r="487" spans="1:5" ht="15">
      <c r="A487">
        <v>481</v>
      </c>
      <c r="B487">
        <v>6874</v>
      </c>
      <c r="C487" t="s">
        <v>493</v>
      </c>
      <c r="D487" s="1" t="str">
        <f>"201511005980"</f>
        <v>201511005980</v>
      </c>
      <c r="E487" t="s">
        <v>9</v>
      </c>
    </row>
    <row r="488" spans="1:5" ht="15">
      <c r="A488">
        <v>482</v>
      </c>
      <c r="B488">
        <v>6876</v>
      </c>
      <c r="C488" t="s">
        <v>494</v>
      </c>
      <c r="D488" s="1" t="str">
        <f>"201511005993"</f>
        <v>201511005993</v>
      </c>
      <c r="E488" t="s">
        <v>9</v>
      </c>
    </row>
    <row r="489" spans="1:5" ht="15">
      <c r="A489">
        <v>483</v>
      </c>
      <c r="B489">
        <v>6886</v>
      </c>
      <c r="C489" t="s">
        <v>495</v>
      </c>
      <c r="D489" s="1" t="str">
        <f>"201510001885"</f>
        <v>201510001885</v>
      </c>
      <c r="E489" t="s">
        <v>22</v>
      </c>
    </row>
    <row r="490" spans="1:5" ht="15">
      <c r="A490">
        <v>484</v>
      </c>
      <c r="B490">
        <v>6887</v>
      </c>
      <c r="C490" t="s">
        <v>496</v>
      </c>
      <c r="D490" s="1" t="str">
        <f>"201101000032"</f>
        <v>201101000032</v>
      </c>
      <c r="E490" t="s">
        <v>9</v>
      </c>
    </row>
    <row r="491" spans="1:5" ht="15">
      <c r="A491">
        <v>485</v>
      </c>
      <c r="B491">
        <v>6912</v>
      </c>
      <c r="C491" t="s">
        <v>497</v>
      </c>
      <c r="D491" s="1" t="str">
        <f>"201510000829"</f>
        <v>201510000829</v>
      </c>
      <c r="E491" t="s">
        <v>30</v>
      </c>
    </row>
    <row r="492" spans="1:5" ht="15">
      <c r="A492">
        <v>486</v>
      </c>
      <c r="B492">
        <v>6935</v>
      </c>
      <c r="C492" t="s">
        <v>498</v>
      </c>
      <c r="D492" s="1" t="str">
        <f>"201511005461"</f>
        <v>201511005461</v>
      </c>
      <c r="E492" t="s">
        <v>9</v>
      </c>
    </row>
    <row r="493" spans="1:5" ht="15">
      <c r="A493">
        <v>487</v>
      </c>
      <c r="B493">
        <v>6956</v>
      </c>
      <c r="C493" t="s">
        <v>499</v>
      </c>
      <c r="D493" s="1" t="str">
        <f>"201511009836"</f>
        <v>201511009836</v>
      </c>
      <c r="E493" t="s">
        <v>9</v>
      </c>
    </row>
    <row r="494" spans="1:5" ht="15">
      <c r="A494">
        <v>488</v>
      </c>
      <c r="B494">
        <v>6964</v>
      </c>
      <c r="C494" t="s">
        <v>500</v>
      </c>
      <c r="D494" s="1" t="str">
        <f>"201511008197"</f>
        <v>201511008197</v>
      </c>
      <c r="E494" t="s">
        <v>11</v>
      </c>
    </row>
    <row r="495" spans="1:5" ht="15">
      <c r="A495">
        <v>489</v>
      </c>
      <c r="B495">
        <v>6967</v>
      </c>
      <c r="C495" t="s">
        <v>501</v>
      </c>
      <c r="D495" s="1" t="str">
        <f>"201511007056"</f>
        <v>201511007056</v>
      </c>
      <c r="E495" t="s">
        <v>30</v>
      </c>
    </row>
    <row r="496" spans="1:5" ht="15">
      <c r="A496">
        <v>490</v>
      </c>
      <c r="B496">
        <v>6973</v>
      </c>
      <c r="C496" t="s">
        <v>502</v>
      </c>
      <c r="D496" s="1" t="str">
        <f>"201511005730"</f>
        <v>201511005730</v>
      </c>
      <c r="E496" t="s">
        <v>9</v>
      </c>
    </row>
    <row r="497" spans="1:5" ht="15">
      <c r="A497">
        <v>491</v>
      </c>
      <c r="B497">
        <v>6981</v>
      </c>
      <c r="C497" t="s">
        <v>503</v>
      </c>
      <c r="D497" s="1" t="str">
        <f>"201502001909"</f>
        <v>201502001909</v>
      </c>
      <c r="E497" t="s">
        <v>9</v>
      </c>
    </row>
    <row r="498" spans="1:5" ht="15">
      <c r="A498">
        <v>492</v>
      </c>
      <c r="B498">
        <v>6985</v>
      </c>
      <c r="C498" t="s">
        <v>504</v>
      </c>
      <c r="D498" s="1" t="str">
        <f>"201511005220"</f>
        <v>201511005220</v>
      </c>
      <c r="E498" t="s">
        <v>9</v>
      </c>
    </row>
    <row r="499" spans="1:5" ht="15">
      <c r="A499">
        <v>493</v>
      </c>
      <c r="B499">
        <v>7029</v>
      </c>
      <c r="C499" t="s">
        <v>505</v>
      </c>
      <c r="D499" s="1" t="str">
        <f>"201511004876"</f>
        <v>201511004876</v>
      </c>
      <c r="E499" t="s">
        <v>11</v>
      </c>
    </row>
    <row r="500" spans="1:5" ht="15">
      <c r="A500">
        <v>494</v>
      </c>
      <c r="B500">
        <v>7039</v>
      </c>
      <c r="C500" t="s">
        <v>506</v>
      </c>
      <c r="D500" s="1" t="str">
        <f>"201511007227"</f>
        <v>201511007227</v>
      </c>
      <c r="E500" t="s">
        <v>30</v>
      </c>
    </row>
    <row r="501" spans="1:5" ht="15">
      <c r="A501">
        <v>495</v>
      </c>
      <c r="B501">
        <v>7042</v>
      </c>
      <c r="C501" t="s">
        <v>507</v>
      </c>
      <c r="D501" s="1" t="str">
        <f>"201510001292"</f>
        <v>201510001292</v>
      </c>
      <c r="E501" t="s">
        <v>30</v>
      </c>
    </row>
    <row r="502" spans="1:5" ht="15">
      <c r="A502">
        <v>496</v>
      </c>
      <c r="B502">
        <v>7049</v>
      </c>
      <c r="C502" t="s">
        <v>508</v>
      </c>
      <c r="D502" s="1" t="str">
        <f>"201502000102"</f>
        <v>201502000102</v>
      </c>
      <c r="E502" t="s">
        <v>30</v>
      </c>
    </row>
    <row r="503" spans="1:5" ht="15">
      <c r="A503">
        <v>497</v>
      </c>
      <c r="B503">
        <v>7052</v>
      </c>
      <c r="C503" t="s">
        <v>509</v>
      </c>
      <c r="D503" s="1" t="str">
        <f>"201402006481"</f>
        <v>201402006481</v>
      </c>
      <c r="E503" t="s">
        <v>9</v>
      </c>
    </row>
    <row r="504" spans="1:5" ht="15">
      <c r="A504">
        <v>498</v>
      </c>
      <c r="B504">
        <v>7061</v>
      </c>
      <c r="C504" t="s">
        <v>510</v>
      </c>
      <c r="D504" s="1" t="str">
        <f>"201511009294"</f>
        <v>201511009294</v>
      </c>
      <c r="E504" t="s">
        <v>9</v>
      </c>
    </row>
    <row r="505" spans="1:5" ht="15">
      <c r="A505">
        <v>499</v>
      </c>
      <c r="B505">
        <v>7074</v>
      </c>
      <c r="C505" t="s">
        <v>511</v>
      </c>
      <c r="D505" s="1" t="str">
        <f>"201510000712"</f>
        <v>201510000712</v>
      </c>
      <c r="E505" t="s">
        <v>11</v>
      </c>
    </row>
    <row r="506" spans="1:5" ht="15">
      <c r="A506">
        <v>500</v>
      </c>
      <c r="B506">
        <v>7087</v>
      </c>
      <c r="C506" t="s">
        <v>512</v>
      </c>
      <c r="D506" s="1" t="str">
        <f>"201402012541"</f>
        <v>201402012541</v>
      </c>
      <c r="E506" t="s">
        <v>9</v>
      </c>
    </row>
    <row r="507" spans="1:5" ht="15">
      <c r="A507">
        <v>501</v>
      </c>
      <c r="B507">
        <v>7092</v>
      </c>
      <c r="C507" t="s">
        <v>513</v>
      </c>
      <c r="D507" s="1" t="str">
        <f>"201511006290"</f>
        <v>201511006290</v>
      </c>
      <c r="E507" t="s">
        <v>11</v>
      </c>
    </row>
    <row r="508" spans="1:5" ht="15">
      <c r="A508">
        <v>502</v>
      </c>
      <c r="B508">
        <v>7117</v>
      </c>
      <c r="C508" t="s">
        <v>514</v>
      </c>
      <c r="D508" s="1" t="str">
        <f>"201404000139"</f>
        <v>201404000139</v>
      </c>
      <c r="E508" t="s">
        <v>13</v>
      </c>
    </row>
    <row r="509" spans="1:5" ht="15">
      <c r="A509">
        <v>503</v>
      </c>
      <c r="B509">
        <v>7168</v>
      </c>
      <c r="C509" t="s">
        <v>515</v>
      </c>
      <c r="D509" s="1" t="str">
        <f>"201502000653"</f>
        <v>201502000653</v>
      </c>
      <c r="E509" t="s">
        <v>30</v>
      </c>
    </row>
    <row r="510" spans="1:5" ht="15">
      <c r="A510">
        <v>504</v>
      </c>
      <c r="B510">
        <v>7170</v>
      </c>
      <c r="C510" t="s">
        <v>516</v>
      </c>
      <c r="D510" s="1" t="str">
        <f>"201511004957"</f>
        <v>201511004957</v>
      </c>
      <c r="E510" t="s">
        <v>9</v>
      </c>
    </row>
    <row r="511" spans="1:5" ht="15">
      <c r="A511">
        <v>505</v>
      </c>
      <c r="B511">
        <v>7188</v>
      </c>
      <c r="C511" t="s">
        <v>517</v>
      </c>
      <c r="D511" s="1" t="str">
        <f>"200712001259"</f>
        <v>200712001259</v>
      </c>
      <c r="E511" t="s">
        <v>9</v>
      </c>
    </row>
    <row r="512" spans="1:5" ht="15">
      <c r="A512">
        <v>506</v>
      </c>
      <c r="B512">
        <v>7194</v>
      </c>
      <c r="C512" t="s">
        <v>518</v>
      </c>
      <c r="D512" s="1" t="str">
        <f>"201506004364"</f>
        <v>201506004364</v>
      </c>
      <c r="E512" t="s">
        <v>9</v>
      </c>
    </row>
    <row r="513" spans="1:5" ht="15">
      <c r="A513">
        <v>507</v>
      </c>
      <c r="B513">
        <v>7218</v>
      </c>
      <c r="C513" t="s">
        <v>519</v>
      </c>
      <c r="D513" s="1" t="str">
        <f>"201511006211"</f>
        <v>201511006211</v>
      </c>
      <c r="E513" t="s">
        <v>9</v>
      </c>
    </row>
    <row r="514" spans="1:5" ht="15">
      <c r="A514">
        <v>508</v>
      </c>
      <c r="B514">
        <v>7269</v>
      </c>
      <c r="C514" t="s">
        <v>520</v>
      </c>
      <c r="D514" s="1" t="str">
        <f>"201511009300"</f>
        <v>201511009300</v>
      </c>
      <c r="E514" t="s">
        <v>11</v>
      </c>
    </row>
    <row r="515" spans="1:5" ht="15">
      <c r="A515">
        <v>509</v>
      </c>
      <c r="B515">
        <v>7273</v>
      </c>
      <c r="C515" t="s">
        <v>521</v>
      </c>
      <c r="D515" s="1" t="str">
        <f>"201511010598"</f>
        <v>201511010598</v>
      </c>
      <c r="E515" t="s">
        <v>9</v>
      </c>
    </row>
    <row r="516" spans="1:5" ht="15">
      <c r="A516">
        <v>510</v>
      </c>
      <c r="B516">
        <v>7280</v>
      </c>
      <c r="C516" t="s">
        <v>522</v>
      </c>
      <c r="D516" s="1" t="str">
        <f>"201510000967"</f>
        <v>201510000967</v>
      </c>
      <c r="E516" t="s">
        <v>9</v>
      </c>
    </row>
    <row r="517" spans="1:5" ht="15">
      <c r="A517">
        <v>511</v>
      </c>
      <c r="B517">
        <v>7285</v>
      </c>
      <c r="C517" t="s">
        <v>523</v>
      </c>
      <c r="D517" s="1" t="str">
        <f>"201511004507"</f>
        <v>201511004507</v>
      </c>
      <c r="E517" t="s">
        <v>9</v>
      </c>
    </row>
    <row r="518" spans="1:5" ht="15">
      <c r="A518">
        <v>512</v>
      </c>
      <c r="B518">
        <v>7303</v>
      </c>
      <c r="C518" t="s">
        <v>524</v>
      </c>
      <c r="D518" s="1" t="str">
        <f>"201511008172"</f>
        <v>201511008172</v>
      </c>
      <c r="E518" t="s">
        <v>9</v>
      </c>
    </row>
    <row r="519" spans="1:5" ht="15">
      <c r="A519">
        <v>513</v>
      </c>
      <c r="B519">
        <v>7309</v>
      </c>
      <c r="C519" t="s">
        <v>525</v>
      </c>
      <c r="D519" s="1" t="str">
        <f>"201511008001"</f>
        <v>201511008001</v>
      </c>
      <c r="E519" t="s">
        <v>30</v>
      </c>
    </row>
    <row r="520" spans="1:5" ht="15">
      <c r="A520">
        <v>514</v>
      </c>
      <c r="B520">
        <v>7310</v>
      </c>
      <c r="C520" t="s">
        <v>526</v>
      </c>
      <c r="D520" s="1" t="str">
        <f>"201511005388"</f>
        <v>201511005388</v>
      </c>
      <c r="E520" t="s">
        <v>9</v>
      </c>
    </row>
    <row r="521" spans="1:5" ht="15">
      <c r="A521">
        <v>515</v>
      </c>
      <c r="B521">
        <v>7331</v>
      </c>
      <c r="C521" t="s">
        <v>527</v>
      </c>
      <c r="D521" s="1" t="str">
        <f>"201511009268"</f>
        <v>201511009268</v>
      </c>
      <c r="E521" t="s">
        <v>9</v>
      </c>
    </row>
    <row r="522" spans="1:5" ht="15">
      <c r="A522">
        <v>516</v>
      </c>
      <c r="B522">
        <v>7342</v>
      </c>
      <c r="C522" t="s">
        <v>528</v>
      </c>
      <c r="D522" s="1" t="str">
        <f>"201511007322"</f>
        <v>201511007322</v>
      </c>
      <c r="E522" t="s">
        <v>30</v>
      </c>
    </row>
    <row r="523" spans="1:5" ht="15">
      <c r="A523">
        <v>517</v>
      </c>
      <c r="B523">
        <v>7348</v>
      </c>
      <c r="C523" t="s">
        <v>529</v>
      </c>
      <c r="D523" s="1" t="str">
        <f>"201511006431"</f>
        <v>201511006431</v>
      </c>
      <c r="E523" t="s">
        <v>9</v>
      </c>
    </row>
    <row r="524" spans="1:5" ht="15">
      <c r="A524">
        <v>518</v>
      </c>
      <c r="B524">
        <v>7361</v>
      </c>
      <c r="C524" t="s">
        <v>530</v>
      </c>
      <c r="D524" s="1" t="str">
        <f>"201511004694"</f>
        <v>201511004694</v>
      </c>
      <c r="E524" t="s">
        <v>22</v>
      </c>
    </row>
    <row r="525" spans="1:5" ht="15">
      <c r="A525">
        <v>519</v>
      </c>
      <c r="B525">
        <v>7397</v>
      </c>
      <c r="C525" t="s">
        <v>531</v>
      </c>
      <c r="D525" s="1" t="str">
        <f>"201511009608"</f>
        <v>201511009608</v>
      </c>
      <c r="E525" t="s">
        <v>30</v>
      </c>
    </row>
    <row r="526" spans="1:5" ht="15">
      <c r="A526">
        <v>520</v>
      </c>
      <c r="B526">
        <v>7410</v>
      </c>
      <c r="C526" t="s">
        <v>532</v>
      </c>
      <c r="D526" s="1" t="str">
        <f>"201511011323"</f>
        <v>201511011323</v>
      </c>
      <c r="E526" t="s">
        <v>9</v>
      </c>
    </row>
    <row r="527" spans="1:5" ht="15">
      <c r="A527">
        <v>521</v>
      </c>
      <c r="B527">
        <v>7429</v>
      </c>
      <c r="C527" t="s">
        <v>533</v>
      </c>
      <c r="D527" s="1" t="str">
        <f>"201511007808"</f>
        <v>201511007808</v>
      </c>
      <c r="E527" t="s">
        <v>11</v>
      </c>
    </row>
    <row r="528" spans="1:5" ht="15">
      <c r="A528">
        <v>522</v>
      </c>
      <c r="B528">
        <v>7432</v>
      </c>
      <c r="C528" t="str">
        <f>"0538572"</f>
        <v>0538572</v>
      </c>
      <c r="D528" s="1" t="str">
        <f>"201511006327"</f>
        <v>201511006327</v>
      </c>
      <c r="E528" t="s">
        <v>9</v>
      </c>
    </row>
    <row r="529" spans="1:5" ht="15">
      <c r="A529">
        <v>523</v>
      </c>
      <c r="B529">
        <v>7453</v>
      </c>
      <c r="C529" t="s">
        <v>534</v>
      </c>
      <c r="D529" s="1" t="str">
        <f>"201406014739"</f>
        <v>201406014739</v>
      </c>
      <c r="E529" t="s">
        <v>30</v>
      </c>
    </row>
    <row r="530" spans="1:5" ht="15">
      <c r="A530">
        <v>524</v>
      </c>
      <c r="B530">
        <v>7457</v>
      </c>
      <c r="C530" t="s">
        <v>535</v>
      </c>
      <c r="D530" s="1" t="str">
        <f>"201511004778"</f>
        <v>201511004778</v>
      </c>
      <c r="E530" t="s">
        <v>22</v>
      </c>
    </row>
    <row r="531" spans="1:5" ht="15">
      <c r="A531">
        <v>525</v>
      </c>
      <c r="B531">
        <v>7461</v>
      </c>
      <c r="C531" t="s">
        <v>536</v>
      </c>
      <c r="D531" s="1" t="str">
        <f>"201511010689"</f>
        <v>201511010689</v>
      </c>
      <c r="E531" t="s">
        <v>9</v>
      </c>
    </row>
    <row r="532" spans="1:5" ht="15">
      <c r="A532">
        <v>526</v>
      </c>
      <c r="B532">
        <v>7483</v>
      </c>
      <c r="C532" t="s">
        <v>537</v>
      </c>
      <c r="D532" s="1" t="str">
        <f>"201511010854"</f>
        <v>201511010854</v>
      </c>
      <c r="E532" t="s">
        <v>30</v>
      </c>
    </row>
    <row r="533" spans="1:5" ht="15">
      <c r="A533">
        <v>527</v>
      </c>
      <c r="B533">
        <v>7503</v>
      </c>
      <c r="C533" t="s">
        <v>538</v>
      </c>
      <c r="D533" s="1" t="str">
        <f>"201504002114"</f>
        <v>201504002114</v>
      </c>
      <c r="E533" t="s">
        <v>9</v>
      </c>
    </row>
    <row r="534" spans="1:5" ht="15">
      <c r="A534">
        <v>528</v>
      </c>
      <c r="B534">
        <v>7524</v>
      </c>
      <c r="C534" t="s">
        <v>539</v>
      </c>
      <c r="D534" s="1" t="str">
        <f>"201511010642"</f>
        <v>201511010642</v>
      </c>
      <c r="E534" t="s">
        <v>30</v>
      </c>
    </row>
    <row r="535" spans="1:5" ht="15">
      <c r="A535">
        <v>529</v>
      </c>
      <c r="B535">
        <v>7543</v>
      </c>
      <c r="C535" t="s">
        <v>540</v>
      </c>
      <c r="D535" s="1" t="str">
        <f>"201511012443"</f>
        <v>201511012443</v>
      </c>
      <c r="E535" t="s">
        <v>11</v>
      </c>
    </row>
    <row r="536" spans="1:5" ht="15">
      <c r="A536">
        <v>530</v>
      </c>
      <c r="B536">
        <v>7576</v>
      </c>
      <c r="C536" t="s">
        <v>541</v>
      </c>
      <c r="D536" s="1" t="str">
        <f>"201502001870"</f>
        <v>201502001870</v>
      </c>
      <c r="E536" t="s">
        <v>9</v>
      </c>
    </row>
    <row r="537" spans="1:5" ht="15">
      <c r="A537">
        <v>531</v>
      </c>
      <c r="B537">
        <v>7609</v>
      </c>
      <c r="C537" t="s">
        <v>542</v>
      </c>
      <c r="D537" s="1" t="str">
        <f>"201406005349"</f>
        <v>201406005349</v>
      </c>
      <c r="E537" t="s">
        <v>11</v>
      </c>
    </row>
    <row r="538" spans="1:5" ht="15">
      <c r="A538">
        <v>532</v>
      </c>
      <c r="B538">
        <v>7648</v>
      </c>
      <c r="C538" t="s">
        <v>543</v>
      </c>
      <c r="D538" s="1" t="str">
        <f>"201406001019"</f>
        <v>201406001019</v>
      </c>
      <c r="E538" t="s">
        <v>9</v>
      </c>
    </row>
    <row r="539" spans="1:5" ht="15">
      <c r="A539">
        <v>533</v>
      </c>
      <c r="B539">
        <v>7667</v>
      </c>
      <c r="C539" t="s">
        <v>544</v>
      </c>
      <c r="D539" s="1" t="str">
        <f>"201511007809"</f>
        <v>201511007809</v>
      </c>
      <c r="E539" t="s">
        <v>11</v>
      </c>
    </row>
    <row r="540" spans="1:5" ht="15">
      <c r="A540">
        <v>534</v>
      </c>
      <c r="B540">
        <v>7724</v>
      </c>
      <c r="C540" t="s">
        <v>545</v>
      </c>
      <c r="D540" s="1" t="str">
        <f>"201511009390"</f>
        <v>201511009390</v>
      </c>
      <c r="E540" t="s">
        <v>11</v>
      </c>
    </row>
    <row r="541" spans="1:5" ht="15">
      <c r="A541">
        <v>535</v>
      </c>
      <c r="B541">
        <v>7730</v>
      </c>
      <c r="C541" t="s">
        <v>546</v>
      </c>
      <c r="D541" s="1" t="str">
        <f>"201511011872"</f>
        <v>201511011872</v>
      </c>
      <c r="E541" t="s">
        <v>11</v>
      </c>
    </row>
    <row r="542" spans="1:5" ht="15">
      <c r="A542">
        <v>536</v>
      </c>
      <c r="B542">
        <v>7742</v>
      </c>
      <c r="C542" t="s">
        <v>547</v>
      </c>
      <c r="D542" s="1" t="str">
        <f>"201510000800"</f>
        <v>201510000800</v>
      </c>
      <c r="E542" t="s">
        <v>9</v>
      </c>
    </row>
    <row r="543" spans="1:5" ht="15">
      <c r="A543">
        <v>537</v>
      </c>
      <c r="B543">
        <v>7759</v>
      </c>
      <c r="C543" t="s">
        <v>548</v>
      </c>
      <c r="D543" s="1" t="str">
        <f>"201411002901"</f>
        <v>201411002901</v>
      </c>
      <c r="E543" t="s">
        <v>30</v>
      </c>
    </row>
    <row r="544" spans="1:5" ht="15">
      <c r="A544">
        <v>538</v>
      </c>
      <c r="B544">
        <v>7770</v>
      </c>
      <c r="C544" t="s">
        <v>549</v>
      </c>
      <c r="D544" s="1" t="str">
        <f>"201511007702"</f>
        <v>201511007702</v>
      </c>
      <c r="E544" t="s">
        <v>11</v>
      </c>
    </row>
    <row r="545" spans="1:5" ht="15">
      <c r="A545">
        <v>539</v>
      </c>
      <c r="B545">
        <v>7792</v>
      </c>
      <c r="C545" t="s">
        <v>550</v>
      </c>
      <c r="D545" s="1" t="str">
        <f>"201511008220"</f>
        <v>201511008220</v>
      </c>
      <c r="E545" t="s">
        <v>9</v>
      </c>
    </row>
    <row r="546" spans="1:5" ht="15">
      <c r="A546">
        <v>540</v>
      </c>
      <c r="B546">
        <v>7797</v>
      </c>
      <c r="C546" t="s">
        <v>551</v>
      </c>
      <c r="E546" t="s">
        <v>552</v>
      </c>
    </row>
    <row r="547" spans="1:5" ht="15">
      <c r="A547">
        <v>541</v>
      </c>
      <c r="B547">
        <v>7798</v>
      </c>
      <c r="C547" t="s">
        <v>553</v>
      </c>
      <c r="E547" t="s">
        <v>552</v>
      </c>
    </row>
    <row r="548" spans="1:5" ht="15">
      <c r="A548">
        <v>542</v>
      </c>
      <c r="B548">
        <v>7799</v>
      </c>
      <c r="C548" t="s">
        <v>554</v>
      </c>
      <c r="E548" t="s">
        <v>552</v>
      </c>
    </row>
    <row r="549" spans="1:5" ht="15">
      <c r="A549">
        <v>543</v>
      </c>
      <c r="B549">
        <v>7800</v>
      </c>
      <c r="C549" t="s">
        <v>555</v>
      </c>
      <c r="E549" t="s">
        <v>552</v>
      </c>
    </row>
    <row r="550" spans="1:5" ht="15">
      <c r="A550">
        <v>544</v>
      </c>
      <c r="B550">
        <v>7801</v>
      </c>
      <c r="C550" t="s">
        <v>556</v>
      </c>
      <c r="E550" t="s">
        <v>552</v>
      </c>
    </row>
    <row r="551" spans="1:5" ht="15">
      <c r="A551">
        <v>545</v>
      </c>
      <c r="B551">
        <v>7802</v>
      </c>
      <c r="C551" t="s">
        <v>557</v>
      </c>
      <c r="E551" t="s">
        <v>552</v>
      </c>
    </row>
    <row r="552" spans="1:5" ht="15">
      <c r="A552">
        <v>546</v>
      </c>
      <c r="B552">
        <v>7803</v>
      </c>
      <c r="C552" t="s">
        <v>558</v>
      </c>
      <c r="E552" t="s">
        <v>552</v>
      </c>
    </row>
    <row r="553" spans="1:5" ht="15">
      <c r="A553">
        <v>547</v>
      </c>
      <c r="B553">
        <v>7804</v>
      </c>
      <c r="C553" t="s">
        <v>559</v>
      </c>
      <c r="E553" t="s">
        <v>552</v>
      </c>
    </row>
    <row r="554" spans="1:5" ht="15">
      <c r="A554">
        <v>548</v>
      </c>
      <c r="B554">
        <v>7805</v>
      </c>
      <c r="C554" t="s">
        <v>560</v>
      </c>
      <c r="E554" t="s">
        <v>552</v>
      </c>
    </row>
    <row r="555" spans="1:5" ht="15">
      <c r="A555">
        <v>549</v>
      </c>
      <c r="B555">
        <v>7806</v>
      </c>
      <c r="C555" t="s">
        <v>561</v>
      </c>
      <c r="E555" t="s">
        <v>552</v>
      </c>
    </row>
    <row r="556" spans="1:5" ht="15">
      <c r="A556">
        <v>550</v>
      </c>
      <c r="B556">
        <v>7807</v>
      </c>
      <c r="C556" t="s">
        <v>562</v>
      </c>
      <c r="E556" t="s">
        <v>552</v>
      </c>
    </row>
    <row r="557" spans="1:5" ht="15">
      <c r="A557">
        <v>551</v>
      </c>
      <c r="B557">
        <v>7808</v>
      </c>
      <c r="C557" t="s">
        <v>563</v>
      </c>
      <c r="E557" t="s">
        <v>552</v>
      </c>
    </row>
    <row r="558" spans="1:5" ht="15">
      <c r="A558">
        <v>552</v>
      </c>
      <c r="B558">
        <v>7809</v>
      </c>
      <c r="C558" t="s">
        <v>564</v>
      </c>
      <c r="E558" t="s">
        <v>552</v>
      </c>
    </row>
    <row r="559" spans="1:5" ht="15">
      <c r="A559">
        <v>553</v>
      </c>
      <c r="B559">
        <v>7810</v>
      </c>
      <c r="C559" t="s">
        <v>565</v>
      </c>
      <c r="E559" t="s">
        <v>552</v>
      </c>
    </row>
    <row r="560" spans="1:5" ht="15">
      <c r="A560">
        <v>554</v>
      </c>
      <c r="B560">
        <v>7811</v>
      </c>
      <c r="C560" t="s">
        <v>566</v>
      </c>
      <c r="E560" t="s">
        <v>552</v>
      </c>
    </row>
    <row r="561" spans="1:5" ht="15">
      <c r="A561">
        <v>555</v>
      </c>
      <c r="B561">
        <v>7812</v>
      </c>
      <c r="C561" t="s">
        <v>567</v>
      </c>
      <c r="E561" t="s">
        <v>552</v>
      </c>
    </row>
    <row r="562" spans="1:5" ht="15">
      <c r="A562">
        <v>556</v>
      </c>
      <c r="B562">
        <v>7813</v>
      </c>
      <c r="C562" t="s">
        <v>568</v>
      </c>
      <c r="E562" t="s">
        <v>552</v>
      </c>
    </row>
    <row r="563" spans="1:5" ht="15">
      <c r="A563">
        <v>557</v>
      </c>
      <c r="B563">
        <v>7814</v>
      </c>
      <c r="C563" t="s">
        <v>569</v>
      </c>
      <c r="E563" t="s">
        <v>552</v>
      </c>
    </row>
    <row r="564" spans="1:5" ht="15">
      <c r="A564">
        <v>558</v>
      </c>
      <c r="B564">
        <v>7815</v>
      </c>
      <c r="C564" t="s">
        <v>570</v>
      </c>
      <c r="E564" t="s">
        <v>552</v>
      </c>
    </row>
    <row r="565" spans="1:5" ht="15">
      <c r="A565">
        <v>559</v>
      </c>
      <c r="B565">
        <v>7816</v>
      </c>
      <c r="C565" t="s">
        <v>571</v>
      </c>
      <c r="E565" t="s">
        <v>552</v>
      </c>
    </row>
    <row r="566" spans="1:5" ht="15">
      <c r="A566">
        <v>560</v>
      </c>
      <c r="B566">
        <v>7817</v>
      </c>
      <c r="C566" t="s">
        <v>572</v>
      </c>
      <c r="E566" t="s">
        <v>552</v>
      </c>
    </row>
    <row r="567" spans="1:5" ht="15">
      <c r="A567">
        <v>561</v>
      </c>
      <c r="B567">
        <v>7818</v>
      </c>
      <c r="C567" t="s">
        <v>573</v>
      </c>
      <c r="E567" t="s">
        <v>552</v>
      </c>
    </row>
    <row r="568" spans="1:5" ht="15">
      <c r="A568">
        <v>562</v>
      </c>
      <c r="B568">
        <v>7819</v>
      </c>
      <c r="C568" t="s">
        <v>574</v>
      </c>
      <c r="E568" t="s">
        <v>552</v>
      </c>
    </row>
    <row r="569" spans="1:5" ht="15">
      <c r="A569">
        <v>563</v>
      </c>
      <c r="B569">
        <v>7820</v>
      </c>
      <c r="C569" t="s">
        <v>575</v>
      </c>
      <c r="E569" t="s">
        <v>552</v>
      </c>
    </row>
    <row r="570" spans="1:5" ht="15">
      <c r="A570">
        <v>564</v>
      </c>
      <c r="B570">
        <v>7821</v>
      </c>
      <c r="C570" t="s">
        <v>576</v>
      </c>
      <c r="E570" t="s">
        <v>552</v>
      </c>
    </row>
    <row r="571" spans="1:5" ht="15">
      <c r="A571">
        <v>565</v>
      </c>
      <c r="B571">
        <v>7822</v>
      </c>
      <c r="C571" t="s">
        <v>577</v>
      </c>
      <c r="E571" t="s">
        <v>552</v>
      </c>
    </row>
    <row r="572" spans="1:5" ht="15">
      <c r="A572">
        <v>566</v>
      </c>
      <c r="B572">
        <v>7823</v>
      </c>
      <c r="C572" t="s">
        <v>578</v>
      </c>
      <c r="E572" t="s">
        <v>552</v>
      </c>
    </row>
    <row r="573" spans="1:5" ht="15">
      <c r="A573">
        <v>567</v>
      </c>
      <c r="B573">
        <v>7824</v>
      </c>
      <c r="C573" t="s">
        <v>579</v>
      </c>
      <c r="E573" t="s">
        <v>552</v>
      </c>
    </row>
    <row r="574" spans="1:5" ht="15">
      <c r="A574">
        <v>568</v>
      </c>
      <c r="B574">
        <v>7825</v>
      </c>
      <c r="C574" t="s">
        <v>580</v>
      </c>
      <c r="E574" t="s">
        <v>552</v>
      </c>
    </row>
    <row r="575" spans="1:5" ht="15">
      <c r="A575">
        <v>569</v>
      </c>
      <c r="B575">
        <v>7826</v>
      </c>
      <c r="C575" t="s">
        <v>581</v>
      </c>
      <c r="E575" t="s">
        <v>552</v>
      </c>
    </row>
    <row r="576" spans="1:5" ht="15">
      <c r="A576">
        <v>570</v>
      </c>
      <c r="B576">
        <v>7827</v>
      </c>
      <c r="C576" t="s">
        <v>582</v>
      </c>
      <c r="E576" t="s">
        <v>552</v>
      </c>
    </row>
    <row r="577" spans="1:5" ht="15">
      <c r="A577">
        <v>571</v>
      </c>
      <c r="B577">
        <v>7828</v>
      </c>
      <c r="C577" t="s">
        <v>583</v>
      </c>
      <c r="E577" t="s">
        <v>552</v>
      </c>
    </row>
    <row r="578" spans="1:5" ht="15">
      <c r="A578">
        <v>572</v>
      </c>
      <c r="B578">
        <v>7829</v>
      </c>
      <c r="C578" t="s">
        <v>584</v>
      </c>
      <c r="E578" t="s">
        <v>552</v>
      </c>
    </row>
    <row r="579" spans="1:5" ht="15">
      <c r="A579">
        <v>573</v>
      </c>
      <c r="B579">
        <v>7830</v>
      </c>
      <c r="C579" t="s">
        <v>585</v>
      </c>
      <c r="E579" t="s">
        <v>552</v>
      </c>
    </row>
    <row r="580" spans="1:5" ht="15">
      <c r="A580">
        <v>574</v>
      </c>
      <c r="B580">
        <v>7831</v>
      </c>
      <c r="C580" t="s">
        <v>586</v>
      </c>
      <c r="E580" t="s">
        <v>552</v>
      </c>
    </row>
    <row r="581" spans="1:5" ht="15">
      <c r="A581">
        <v>575</v>
      </c>
      <c r="B581">
        <v>7832</v>
      </c>
      <c r="C581" t="s">
        <v>587</v>
      </c>
      <c r="E581" t="s">
        <v>552</v>
      </c>
    </row>
    <row r="582" spans="1:5" ht="15">
      <c r="A582">
        <v>576</v>
      </c>
      <c r="B582">
        <v>7833</v>
      </c>
      <c r="C582" t="s">
        <v>588</v>
      </c>
      <c r="E582" t="s">
        <v>552</v>
      </c>
    </row>
    <row r="583" spans="1:5" ht="15">
      <c r="A583">
        <v>577</v>
      </c>
      <c r="B583">
        <v>7834</v>
      </c>
      <c r="C583" t="s">
        <v>589</v>
      </c>
      <c r="E583" t="s">
        <v>552</v>
      </c>
    </row>
    <row r="584" spans="1:5" ht="15">
      <c r="A584">
        <v>578</v>
      </c>
      <c r="B584">
        <v>7835</v>
      </c>
      <c r="C584" t="s">
        <v>590</v>
      </c>
      <c r="E584" t="s">
        <v>552</v>
      </c>
    </row>
    <row r="585" spans="1:5" ht="15">
      <c r="A585">
        <v>579</v>
      </c>
      <c r="B585">
        <v>7836</v>
      </c>
      <c r="C585" t="s">
        <v>591</v>
      </c>
      <c r="E585" t="s">
        <v>552</v>
      </c>
    </row>
    <row r="586" spans="1:5" ht="15">
      <c r="A586">
        <v>580</v>
      </c>
      <c r="B586">
        <v>7837</v>
      </c>
      <c r="C586" t="s">
        <v>592</v>
      </c>
      <c r="E586" t="s">
        <v>552</v>
      </c>
    </row>
    <row r="587" spans="1:5" ht="15">
      <c r="A587">
        <v>581</v>
      </c>
      <c r="B587">
        <v>7838</v>
      </c>
      <c r="C587" t="s">
        <v>593</v>
      </c>
      <c r="E587" t="s">
        <v>552</v>
      </c>
    </row>
    <row r="588" spans="1:5" ht="15">
      <c r="A588">
        <v>582</v>
      </c>
      <c r="B588">
        <v>7839</v>
      </c>
      <c r="C588">
        <v>420537</v>
      </c>
      <c r="E588" t="s">
        <v>552</v>
      </c>
    </row>
    <row r="589" spans="1:5" ht="15">
      <c r="A589">
        <v>583</v>
      </c>
      <c r="B589">
        <v>7840</v>
      </c>
      <c r="C589" t="s">
        <v>594</v>
      </c>
      <c r="E589" t="s">
        <v>552</v>
      </c>
    </row>
    <row r="590" spans="1:5" ht="15">
      <c r="A590">
        <v>584</v>
      </c>
      <c r="B590">
        <v>7841</v>
      </c>
      <c r="C590" t="s">
        <v>595</v>
      </c>
      <c r="E590" t="s">
        <v>552</v>
      </c>
    </row>
    <row r="591" spans="1:5" ht="15">
      <c r="A591">
        <v>585</v>
      </c>
      <c r="B591">
        <v>7842</v>
      </c>
      <c r="C591" t="s">
        <v>596</v>
      </c>
      <c r="E591" t="s">
        <v>552</v>
      </c>
    </row>
    <row r="592" spans="1:5" ht="15">
      <c r="A592">
        <v>586</v>
      </c>
      <c r="B592">
        <v>7843</v>
      </c>
      <c r="C592" t="s">
        <v>597</v>
      </c>
      <c r="E592" t="s">
        <v>552</v>
      </c>
    </row>
    <row r="593" spans="1:5" ht="15">
      <c r="A593">
        <v>587</v>
      </c>
      <c r="B593">
        <v>7844</v>
      </c>
      <c r="C593" t="s">
        <v>598</v>
      </c>
      <c r="E593" t="s">
        <v>552</v>
      </c>
    </row>
    <row r="594" spans="1:5" ht="15">
      <c r="A594">
        <v>588</v>
      </c>
      <c r="B594">
        <v>7845</v>
      </c>
      <c r="C594" t="s">
        <v>599</v>
      </c>
      <c r="E594" t="s">
        <v>552</v>
      </c>
    </row>
    <row r="595" spans="1:5" ht="15">
      <c r="A595">
        <v>589</v>
      </c>
      <c r="B595">
        <v>7846</v>
      </c>
      <c r="C595" t="s">
        <v>600</v>
      </c>
      <c r="E595" t="s">
        <v>552</v>
      </c>
    </row>
    <row r="596" spans="1:5" ht="15">
      <c r="A596">
        <v>590</v>
      </c>
      <c r="B596">
        <v>7847</v>
      </c>
      <c r="C596" t="s">
        <v>601</v>
      </c>
      <c r="E596" t="s">
        <v>552</v>
      </c>
    </row>
    <row r="597" spans="1:5" ht="15">
      <c r="A597">
        <v>591</v>
      </c>
      <c r="B597">
        <v>7848</v>
      </c>
      <c r="C597" t="s">
        <v>602</v>
      </c>
      <c r="E597" t="s">
        <v>552</v>
      </c>
    </row>
    <row r="598" spans="1:5" ht="15">
      <c r="A598">
        <v>592</v>
      </c>
      <c r="B598">
        <v>7849</v>
      </c>
      <c r="C598" t="s">
        <v>603</v>
      </c>
      <c r="E598" t="s">
        <v>552</v>
      </c>
    </row>
    <row r="599" spans="1:5" ht="15">
      <c r="A599">
        <v>593</v>
      </c>
      <c r="B599">
        <v>7850</v>
      </c>
      <c r="C599" t="s">
        <v>604</v>
      </c>
      <c r="E599" t="s">
        <v>552</v>
      </c>
    </row>
    <row r="600" spans="1:5" ht="15">
      <c r="A600">
        <v>594</v>
      </c>
      <c r="B600">
        <v>7851</v>
      </c>
      <c r="C600" t="s">
        <v>605</v>
      </c>
      <c r="E600" t="s">
        <v>552</v>
      </c>
    </row>
    <row r="601" spans="1:5" ht="15">
      <c r="A601">
        <v>595</v>
      </c>
      <c r="B601">
        <v>7852</v>
      </c>
      <c r="C601" t="s">
        <v>606</v>
      </c>
      <c r="E601" t="s">
        <v>552</v>
      </c>
    </row>
    <row r="602" spans="1:5" ht="15">
      <c r="A602">
        <v>596</v>
      </c>
      <c r="B602">
        <v>7853</v>
      </c>
      <c r="C602" t="s">
        <v>607</v>
      </c>
      <c r="E602" t="s">
        <v>552</v>
      </c>
    </row>
    <row r="603" spans="1:5" ht="15">
      <c r="A603">
        <v>597</v>
      </c>
      <c r="B603">
        <v>7854</v>
      </c>
      <c r="C603" t="s">
        <v>608</v>
      </c>
      <c r="E603" t="s">
        <v>552</v>
      </c>
    </row>
    <row r="604" spans="1:5" ht="15">
      <c r="A604">
        <v>598</v>
      </c>
      <c r="B604">
        <v>7855</v>
      </c>
      <c r="C604" t="s">
        <v>609</v>
      </c>
      <c r="E604" t="s">
        <v>552</v>
      </c>
    </row>
    <row r="605" spans="1:5" ht="15">
      <c r="A605">
        <v>599</v>
      </c>
      <c r="B605">
        <v>7856</v>
      </c>
      <c r="C605" t="s">
        <v>610</v>
      </c>
      <c r="E605" t="s">
        <v>552</v>
      </c>
    </row>
    <row r="606" spans="1:5" ht="15">
      <c r="A606">
        <v>600</v>
      </c>
      <c r="B606">
        <v>7857</v>
      </c>
      <c r="C606" t="s">
        <v>611</v>
      </c>
      <c r="E606" t="s">
        <v>552</v>
      </c>
    </row>
    <row r="607" spans="1:5" ht="15">
      <c r="A607">
        <v>601</v>
      </c>
      <c r="B607">
        <v>7858</v>
      </c>
      <c r="C607" t="s">
        <v>612</v>
      </c>
      <c r="E607" t="s">
        <v>552</v>
      </c>
    </row>
    <row r="608" spans="1:5" ht="15">
      <c r="A608">
        <v>602</v>
      </c>
      <c r="B608">
        <v>7859</v>
      </c>
      <c r="C608" t="s">
        <v>613</v>
      </c>
      <c r="E608" t="s">
        <v>552</v>
      </c>
    </row>
    <row r="609" spans="1:5" ht="15">
      <c r="A609">
        <v>603</v>
      </c>
      <c r="B609">
        <v>7860</v>
      </c>
      <c r="C609" t="s">
        <v>614</v>
      </c>
      <c r="E609" t="s">
        <v>552</v>
      </c>
    </row>
    <row r="610" spans="1:5" ht="15">
      <c r="A610">
        <v>604</v>
      </c>
      <c r="B610">
        <v>7861</v>
      </c>
      <c r="C610" t="s">
        <v>615</v>
      </c>
      <c r="E610" t="s">
        <v>552</v>
      </c>
    </row>
    <row r="611" spans="1:5" ht="15">
      <c r="A611">
        <v>605</v>
      </c>
      <c r="B611">
        <v>7862</v>
      </c>
      <c r="C611" t="s">
        <v>616</v>
      </c>
      <c r="E611" t="s">
        <v>552</v>
      </c>
    </row>
    <row r="612" spans="1:5" ht="15">
      <c r="A612">
        <v>606</v>
      </c>
      <c r="B612">
        <v>7863</v>
      </c>
      <c r="C612" t="s">
        <v>617</v>
      </c>
      <c r="E612" t="s">
        <v>552</v>
      </c>
    </row>
    <row r="613" spans="1:5" ht="15">
      <c r="A613">
        <v>607</v>
      </c>
      <c r="B613">
        <v>7864</v>
      </c>
      <c r="C613" t="s">
        <v>618</v>
      </c>
      <c r="E613" t="s">
        <v>552</v>
      </c>
    </row>
    <row r="614" spans="1:5" ht="15">
      <c r="A614">
        <v>608</v>
      </c>
      <c r="B614">
        <v>7865</v>
      </c>
      <c r="C614" t="s">
        <v>619</v>
      </c>
      <c r="E614" t="s">
        <v>552</v>
      </c>
    </row>
    <row r="615" spans="1:5" ht="15">
      <c r="A615">
        <v>609</v>
      </c>
      <c r="B615">
        <v>7866</v>
      </c>
      <c r="C615" t="s">
        <v>620</v>
      </c>
      <c r="E615" t="s">
        <v>552</v>
      </c>
    </row>
    <row r="616" spans="1:5" ht="15">
      <c r="A616">
        <v>610</v>
      </c>
      <c r="B616">
        <v>7867</v>
      </c>
      <c r="C616" t="s">
        <v>621</v>
      </c>
      <c r="E616" t="s">
        <v>552</v>
      </c>
    </row>
    <row r="617" spans="1:5" ht="15">
      <c r="A617">
        <v>611</v>
      </c>
      <c r="B617">
        <v>7868</v>
      </c>
      <c r="C617" t="s">
        <v>622</v>
      </c>
      <c r="E617" t="s">
        <v>552</v>
      </c>
    </row>
    <row r="618" spans="1:5" ht="15">
      <c r="A618">
        <v>612</v>
      </c>
      <c r="B618">
        <v>7869</v>
      </c>
      <c r="C618" t="s">
        <v>623</v>
      </c>
      <c r="E618" t="s">
        <v>552</v>
      </c>
    </row>
    <row r="619" spans="1:5" ht="15">
      <c r="A619">
        <v>613</v>
      </c>
      <c r="B619">
        <v>7870</v>
      </c>
      <c r="C619" t="s">
        <v>624</v>
      </c>
      <c r="E619" t="s">
        <v>552</v>
      </c>
    </row>
    <row r="620" spans="1:5" ht="15">
      <c r="A620">
        <v>614</v>
      </c>
      <c r="B620">
        <v>7871</v>
      </c>
      <c r="C620" t="s">
        <v>625</v>
      </c>
      <c r="E620" t="s">
        <v>552</v>
      </c>
    </row>
    <row r="623" ht="15">
      <c r="A623" t="s">
        <v>626</v>
      </c>
    </row>
    <row r="624" ht="15">
      <c r="A624" t="s">
        <v>627</v>
      </c>
    </row>
    <row r="625" ht="15">
      <c r="A625" t="s">
        <v>626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Nanouris Dimitris</dc:creator>
  <cp:keywords/>
  <dc:description/>
  <cp:lastModifiedBy>Deligiorgi Ntina</cp:lastModifiedBy>
  <dcterms:created xsi:type="dcterms:W3CDTF">2016-03-17T10:51:39Z</dcterms:created>
  <dcterms:modified xsi:type="dcterms:W3CDTF">2016-03-17T10:51:39Z</dcterms:modified>
  <cp:category/>
  <cp:version/>
  <cp:contentType/>
  <cp:contentStatus/>
</cp:coreProperties>
</file>