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5Κ_2015_ΔΕ_ΔΙΟΡΙΣΤΕΟΙ" sheetId="1" r:id="rId1"/>
  </sheets>
  <definedNames/>
  <calcPr fullCalcOnLoad="1"/>
</workbook>
</file>

<file path=xl/sharedStrings.xml><?xml version="1.0" encoding="utf-8"?>
<sst xmlns="http://schemas.openxmlformats.org/spreadsheetml/2006/main" count="2052" uniqueCount="850">
  <si>
    <t>ΠΛΗΡΩΣΗ ΘΕΣΕΩΝ ΜΕ ΣΕΙΡΑ ΠΡΟΤΕΡΑΙΟΤΗΤΑΣ (ΑΡΘΡΟ 18/Ν. 2190/1994) ΠΡΟΚΗΡΥΞΗ 5Κ/2015/27/10/2015</t>
  </si>
  <si>
    <t>Κ Α Τ Α Σ Τ Α Σ Η    Δ Ι Ο Ρ Ι Σ Τ Ε Ω Ν</t>
  </si>
  <si>
    <t>ΔΕΥΤΕΡΟΒΑΘΜΙΑΣ ΕΚΠΑΙΔΕΥΣΗΣ (ΔΕ)(ΕΝΙΑΙΟΣ)</t>
  </si>
  <si>
    <t>Α/Α</t>
  </si>
  <si>
    <t>Α.Μ.</t>
  </si>
  <si>
    <t>ΟΝΟΜΑΤΕΠΩΝΥΜΟ</t>
  </si>
  <si>
    <t>ΠΑΤΡΩΝΥΜΟ</t>
  </si>
  <si>
    <t>Α.Δ.Τ.</t>
  </si>
  <si>
    <t>ΜΟΝΑΔΙΚΟΣ ΚΩΔΙΚΟΣ</t>
  </si>
  <si>
    <t>ΦΟΡΕΑΣ</t>
  </si>
  <si>
    <t>ΚΛΑΔΟΣ/ΕΙΔΙΚΟΤΗΤΑ</t>
  </si>
  <si>
    <t>ΚΩΔΙΚΟΣ ΘΕΣΗΣ</t>
  </si>
  <si>
    <t>ΤΥΠΟΣ ΠΙΝΑΚΑ</t>
  </si>
  <si>
    <t>ΕΝΤΟΠΙΟΤΗΤΑ</t>
  </si>
  <si>
    <t>ΕΙΔΙΚΕΣ ΙΔΙΟΤΗΤΕΣ</t>
  </si>
  <si>
    <t>ΒΑΘΜΟΛΟΓΙΑ</t>
  </si>
  <si>
    <t>BANTAK NEZLICHA</t>
  </si>
  <si>
    <t>SAM</t>
  </si>
  <si>
    <t>ΑΚ028298</t>
  </si>
  <si>
    <t>ΓΕΝΙΚΟ ΝΟΣΟΚΟΜΕΙΟ ΑΣΚΛΗΠΙΕΙΟ ΒΟΥΛΑΣ</t>
  </si>
  <si>
    <t>ΔΕ ΒΟΗΘΩΝ ΝΟΣΗΛΕΥΤΩΝ</t>
  </si>
  <si>
    <t>ΒΠ</t>
  </si>
  <si>
    <t>ΜΟΥΣ (ΜΕ ΕΜΠ.)</t>
  </si>
  <si>
    <t>NIKOY ΑΝΑΣΤΑΣΙΑ</t>
  </si>
  <si>
    <t>ΔΗΜ</t>
  </si>
  <si>
    <t>Φ081354</t>
  </si>
  <si>
    <t>ΓΕΝΙΚΟ ΝΟΣΟΚΟΜΕΙΟ ΕΛΕΝΑ ΒΕΝΙΖΕΛΟΥ - ΑΛΕΞΑΝΔΡΑ (ΕΛΕΝΑ ΒΕΝΙΖΕΛΟΥ)</t>
  </si>
  <si>
    <t>ΑΓΑΠΙΔΟΥ ΑΝΝΑ</t>
  </si>
  <si>
    <t>ΝΙΚ</t>
  </si>
  <si>
    <t>ΑΑ402921</t>
  </si>
  <si>
    <t>ΠΡΩΤΟ ΓΕΝΙΚΟ ΝΟΣΟΚΟΜΕΙΟ ΘΕΣ/ΝΙΚΗΣ "ΑΓ. ΠΑΥΛΟΣ"</t>
  </si>
  <si>
    <t>ΔΕ ΔΙΟΙΚΗΤΙΚΩΝ ΓΡΑΜΜΑΤΕΩΝ</t>
  </si>
  <si>
    <t>ΧΩΡ. ΕΜΠ.</t>
  </si>
  <si>
    <t>ΑΓΓΕΛΙΝΙΟΥ ΑΝΑΣΤΑΣΙΑ</t>
  </si>
  <si>
    <t>ΦΙΛ</t>
  </si>
  <si>
    <t>Χ824295</t>
  </si>
  <si>
    <t>Π.Ε.Δ.Υ.  Κ.Υ. ΕΜΠΩΝΑ</t>
  </si>
  <si>
    <t>ΔΕ ΔΙΟΙΚΗΤΙΚΟΥ - ΛΟΓΙΣΤΙΚΟΥ</t>
  </si>
  <si>
    <t>ΑΓΓΕΛΙΤΣΗ ΤΡΙΑΝΤΑΦΥΛΛΙΑ</t>
  </si>
  <si>
    <t>ΑΙ298668</t>
  </si>
  <si>
    <t>ΠΟΛ (ΧΩΡ. ΕΜΠ.)</t>
  </si>
  <si>
    <t>ΑΘΑΝΑΣΙΑΔΟΥ ΒΑΡΒΑΡΑ</t>
  </si>
  <si>
    <t>ΘΕΟ</t>
  </si>
  <si>
    <t>ΑΕ383376</t>
  </si>
  <si>
    <t>ΓΕΝΙΚΟ ΝΟΣΟΚΟΜΕΙΟ ΗΜΑΘΙΑΣ  (ΕΔΡΑ ΒΕΡΟΙΑ)</t>
  </si>
  <si>
    <t>ΔΕ ΧΕΙΡΙΣΤΩΝ ΙΑΤΡΙΚΩΝ ΣΥΣΚΕΥΩΝ</t>
  </si>
  <si>
    <t>ΑΘΑΝΑΣΙΑΔΟΥ ΓΑΛΗΝΗ</t>
  </si>
  <si>
    <t>ΑΘΑ</t>
  </si>
  <si>
    <t>Χ887526</t>
  </si>
  <si>
    <t>ΠΑΝΕΠΙΣΤΗΜΙΑΚΟ ΓΕΝΙΚΟ ΝΟΣΟΚΟΜΕΙΟ ΗΡΑΚΛΕΙΟΥ-ΓΕΝΙΚΟ ΝΟΣΟΚΟΜΕΙΟ ΒΕΝΙΖΕΛΕΙΟ (ΟΜΕ ΗΡΑΚΛΕΙΟΥ)</t>
  </si>
  <si>
    <t>ΑΘΑΝΑΣΙΟΥ ΑΝΑΣΤΑΣΙΑ-ΜΑΡΙΑ</t>
  </si>
  <si>
    <t>ΚΩΝ</t>
  </si>
  <si>
    <t>Τ412498</t>
  </si>
  <si>
    <t>ΤΡΙ (ΜΕ ΕΜΠ.)</t>
  </si>
  <si>
    <t>ΑΘΑΝΑΣΙΟΥ ΒΑΣΙΛΕΙΟΣ</t>
  </si>
  <si>
    <t>ΑΗ774692</t>
  </si>
  <si>
    <t>ΓΕΝΙΚΟ ΝΟΣΟΚΟΜΕΙΟ ΒΟΛΟΥ ΑΧΙΛΛΟΠΟΥΛΕΙΟ</t>
  </si>
  <si>
    <t>ΑΘΑΝΑΣΙΟΥ ΜΑΡΙΑ</t>
  </si>
  <si>
    <t>ΙΩΑ</t>
  </si>
  <si>
    <t>ΑΖ117829</t>
  </si>
  <si>
    <t>ΓΕΝΙΚΟ ΝΟΣΟΚΟΜΕΙΟ ΕΛΕΥΣΙΝΑΣ ΘΡΙΑΣΙΟ</t>
  </si>
  <si>
    <t>ΠΟΛ (ΜΕ ΕΜΠ.)</t>
  </si>
  <si>
    <t>ΑΘΑΝΑΣΟΠΟΥΛΟΥ ΕΥΑΓΓΕΛΙΑ</t>
  </si>
  <si>
    <t>ΧΡΗ</t>
  </si>
  <si>
    <t>Σ168853</t>
  </si>
  <si>
    <t>ΓΕΝΙΚΟ ΑΝΤΙΚΑΡΚΙΝΙΚΟ ΝΟΣΟΚΟΜΕΙΟ ΑΘΗΝΩΝ ΑΓΙΟΣ ΣΑΒΒΑΣ</t>
  </si>
  <si>
    <t>ΑΚΤΥΠΗΣ ΑΝΔΡΕΑΣ</t>
  </si>
  <si>
    <t>ΑΚ401061</t>
  </si>
  <si>
    <t xml:space="preserve"> Π.Ε.Δ.Υ. ΚΕΝΤΡΟ ΥΓΕΙΑΣ ΚΑΡΛΟΒΑΣΙΟΥ</t>
  </si>
  <si>
    <t>ΔΕ ΠΛΗΡΩΜΑΤΩΝ ΑΣΘΕΝΟΦΟΡΩΝ</t>
  </si>
  <si>
    <t>ΑΛΑΜΠΕΗ ΧΡΥΣΟΥΛΑ</t>
  </si>
  <si>
    <t>ΑΚ671764</t>
  </si>
  <si>
    <t>ΓΕΝΙΚΟ ΝΟΣΟΚΟΜΕΙΟ ΑΘΗΝΩΝ ΛΑΙΚΟ</t>
  </si>
  <si>
    <t>ΑΛΕΞΙΟΥ ΑΙΚΑΤΕΡΙΝΗ</t>
  </si>
  <si>
    <t>ΟΔΥ</t>
  </si>
  <si>
    <t>ΑΖ745538</t>
  </si>
  <si>
    <t>ΓΕΝΙΚΟ ΑΝΤΙΚΑΡΚΙΝΙΚΟ ΝΟΣΟΚΟΜΕΙΟ ΠΕΙΡΑΙΑ ΜΕΤΑΞΑ</t>
  </si>
  <si>
    <t>ΑΛΕΞΟΠΟΥΛΟΥ ΕΙΡΗΝΗ</t>
  </si>
  <si>
    <t>ΑΖ134232</t>
  </si>
  <si>
    <t>Π.Ε.Δ.Υ.  Π.Π.Ι. ΑΝΑΦΗΣ</t>
  </si>
  <si>
    <t>ΔΕ ΑΔΕΛΦΩΝ ΝΟΣΟΚΟΜΩΝ</t>
  </si>
  <si>
    <t>ΑΛΕΥΡΟΜΑΓΕΙΡΑ ΣΤΑΜΑΤΙΝΑ</t>
  </si>
  <si>
    <t>ΓΕΩ</t>
  </si>
  <si>
    <t>ΑΚ086938</t>
  </si>
  <si>
    <t>ΚΕΝΤΡΟ ΥΓΕΙΑΣ ΛΑΥΡΙΟΥ Π.Ε.Δ.Υ.</t>
  </si>
  <si>
    <t>ΑΛΙΧΑΝΙΔΟΥ ΜΕΡΤΣΙΑ</t>
  </si>
  <si>
    <t>ΒΑΣ</t>
  </si>
  <si>
    <t>Ρ945757</t>
  </si>
  <si>
    <t>ΓΕΝΙΚΟ ΝΟΣΟΚΟΜΕΙΟ ΠΕΛΛΑΣ  ( ΕΔΕΣΣΑ)</t>
  </si>
  <si>
    <t>ΟΜΟ (ΜΕ ΕΜΠ.)</t>
  </si>
  <si>
    <t>ΑΜΒΡΟΣΙΑΔΟΥ ΑΝΤΙΓΟΝΗ</t>
  </si>
  <si>
    <t>ΑΖ888321</t>
  </si>
  <si>
    <t>ΑΝΤΙΚΑΡΚΙΝΙΚΟ ΝΟΣΟΚΟΜΕΙΟ ΘΕΣΣΑΛΟΝΙΚΗΣ ΘΕΑΓΕΝΕΙΟ</t>
  </si>
  <si>
    <t>ΑΝΑΒΕΝΙΔΟΥ ΑΛΕΞΑΝΔΡΑ</t>
  </si>
  <si>
    <t>ΘΕΜ</t>
  </si>
  <si>
    <t>ΑΕ914179</t>
  </si>
  <si>
    <t>ΤΡΙ (ΧΩΡ. ΕΜΠ.)</t>
  </si>
  <si>
    <t>ΑΝΑΠΛΙΩΤΗΣ ΝΙΚΟΛΑΟΣ</t>
  </si>
  <si>
    <t>ΧΑΡ</t>
  </si>
  <si>
    <t>ΑΑ105401</t>
  </si>
  <si>
    <t>ΓΕΝ. ΝΟΣΟΚΟΜΕΙΟ ΡΟΔΟΥ Α. ΠΑΠΑΝΔΡΕΟΥ Γ. Ν. Κ.Υ. ΚΩ ΙΠΠΟΚΡΑΤΕΙΟΝ Γ. Ν.Κ.Υ. ΚΑΛΥΜΝΟΥ ΤΟ ΒΟΥΒΑΛΕΙΟ ΚΑΛΥΜ</t>
  </si>
  <si>
    <t>ΑΝΑΣΤΑΣΙΑΔΟΥ ΑΝΝΑ</t>
  </si>
  <si>
    <t>ΑΙ896488</t>
  </si>
  <si>
    <t>ΑΠΟΣΤΟΛΟΠΟΥΛΟΣ ΣΩΤΗΡΙΟΣ</t>
  </si>
  <si>
    <t>ΑΗ211710</t>
  </si>
  <si>
    <t>ΓΕΝΙΚΟ ΝΟΣΟΚΟΜΕΙΟ ΠΑΤΡΩΝ (ΟΡΓ.ΜΟΝΑΔΑ ΕΔΡΑΣ ΠΑΤΡΑ)</t>
  </si>
  <si>
    <t>ΑΡΑΜΠΑΛΗΣ ΓΕΩΡΓΙΟΣ</t>
  </si>
  <si>
    <t>Φ128754</t>
  </si>
  <si>
    <t>ΑΡΑΠΑΚΗΣ ΣΤΑΜΑΤΙΟΣ</t>
  </si>
  <si>
    <t>Χ789214</t>
  </si>
  <si>
    <t>ΓΕΝΙΚΟ ΠΑΝΑΡΚΑΔΙΚΟ ΝΟΣΟΚΟΜΕΙΟ ΤΡΙΠΟΛΗΣ Η ΕΥΑΓΓΕΛΙΣΤΡΙΑ (ΨΥΧΙΑΤΡΙΚΟΣ ΤΟΜΕΑΣ)</t>
  </si>
  <si>
    <t>ΑΡΒΑΝΙΤΗ ΠΑΝΑΓΙΩΤΑ</t>
  </si>
  <si>
    <t>ΑΚ376945</t>
  </si>
  <si>
    <t>ΔΕ ΒΟΗΘΩΝ ΙΑΤΡΙΚΩΝ &amp; ΒΙΟΛΟΓΙΚΩΝ ΕΡΓΑΣΤΗΡΙΩΝ</t>
  </si>
  <si>
    <t>ΑΡΛΕΤΟΥ ΑΙΚΑΤΕΡΙΝΗ - ΙΩΑΝΝΑ</t>
  </si>
  <si>
    <t>ΗΛΙ</t>
  </si>
  <si>
    <t>ΑΒ088551</t>
  </si>
  <si>
    <t>ΓΕΝΙΚΟ ΝΟΣΟΚΟΜΕΙΟ ΙΩΑΝΝΙΝΩΝ Γ ΧΑΤΖΗΚΩΣΤΑ</t>
  </si>
  <si>
    <t>ΑΥΓΕΡΟΥ ΕΥΘΥΜΙΑ</t>
  </si>
  <si>
    <t>ΑΝΑ</t>
  </si>
  <si>
    <t>ΑΙ362658</t>
  </si>
  <si>
    <t>ΓΕΝΙΚΟ ΝΟΣΟΚΟΜΕΙΟ ΧΑΛΚΙΔΙΚΗΣ</t>
  </si>
  <si>
    <t>ΑΥΦΑΝΤΗ ΖΩΗ</t>
  </si>
  <si>
    <t>NIK</t>
  </si>
  <si>
    <t>Χ482289</t>
  </si>
  <si>
    <t>ΓΕΝΙΚΟ ΝΟΣΟΚ ΝΙΚΑΙΑΣ ΠΕΙΡΑΙΑ ΑΓ. ΠΑΝΤΕΛΕΗΜΩΝ - ΓΕΝΙΚΟ ΝΟΣΟΚ ΔΥΤ. ΑΤΤΙΚΗΣ ΑΓ. ΒΑΡΒΑΡΑ (ΑΓ.ΠΑΝΤΕΛΕΗΜΩΝ</t>
  </si>
  <si>
    <t>ΑΧΟΥΛΙΑ ΑΙΚΑΤΕΡΙΝΗ</t>
  </si>
  <si>
    <t>ΑΒ568381</t>
  </si>
  <si>
    <t>Γ.Ν.ΡΟΔΟΥ Α.ΠΑΠΑΝΔΡΕΟΥ Γ.Ν.Κ.Υ.ΚΩ ΙΠΠΟΚΡΑΤΕΙΟ Γ.Ν.Κ.Υ.ΚΑΛΥΜΝΟΥ ΤΟ ΒΟΥΒ ΡΟΔ (ΟΡΓ.ΜΟΝ.ΕΔΡ.ΡΟΔΟΣ Α.ΠΑΠΑ</t>
  </si>
  <si>
    <t>ΒΑΓΓΕΛΗ ΜΑΡΙΑ</t>
  </si>
  <si>
    <t>ΕΥΑ</t>
  </si>
  <si>
    <t>ΑΚ630067</t>
  </si>
  <si>
    <t>ΒΑΓΕΝΑ ΜΑΡΙΑ</t>
  </si>
  <si>
    <t>ΣΠΥ</t>
  </si>
  <si>
    <t>Χ300754</t>
  </si>
  <si>
    <t>ΓΕΝΙΚΟ ΝΟΣΟΚΟΜΕΙΟ ΘΕΣΣΑΛΟΝΙΚΗΣ Γ. ΓΕΝΝΗΜΑΤΑΣ - Ο ΑΓΙΟΣ ΔΗΜΗΤΡΙΟΣ (ΑΓ. ΔΗΜΗΤΡΙΟΣ)</t>
  </si>
  <si>
    <t>ΔΕ ΜΑΓΕΙΡΩΝ</t>
  </si>
  <si>
    <t>ΒΑΓΙΑΝΟΥ ΜΑΡΙΑ</t>
  </si>
  <si>
    <t>ΧΡΙ</t>
  </si>
  <si>
    <t>ΑΖ298433</t>
  </si>
  <si>
    <t>ΓΕΝΙΚΟ ΝΟΣΟΚΟΜΕΙΟ ΑΘΗΝΩΝ Η ΕΛΠΙΣ</t>
  </si>
  <si>
    <t>ΒΑΖΑΚΑ ΕΜΟΡΦΙΑ</t>
  </si>
  <si>
    <t>ΑΕ800260</t>
  </si>
  <si>
    <t>ΒΑΣΔΕΚΗ ΒΑΙΑ</t>
  </si>
  <si>
    <t>Σ977470</t>
  </si>
  <si>
    <t>ΓΕΝΙΚΟ ΝΟΣΟΚΟΜΕΙΟ ΑΘΗΝΩΝ ΙΠΠΟΚΡΑΤΕΙΟ</t>
  </si>
  <si>
    <t>ΒΑΣΙΛΕΙΟΥ ΕΛΕΝΗ</t>
  </si>
  <si>
    <t>Χ970552</t>
  </si>
  <si>
    <t>ΓΕΝΙΚΟ ΝΟΣΟΚΟΜΕΙΟ ΣΕΡΡΩΝ</t>
  </si>
  <si>
    <t>ΔΕ ΒΟΗΘΩΝ ΦΑΡΜΑΚΕΙΟΥ</t>
  </si>
  <si>
    <t>ΒΕΛΩΝΗ ΣΕΒΑΣΤΗ</t>
  </si>
  <si>
    <t>ΑΝΤ</t>
  </si>
  <si>
    <t>ΑΗ447706</t>
  </si>
  <si>
    <t>ΒΕΝΤΣΟΥ ΙΩΑΝΝΑ</t>
  </si>
  <si>
    <t>ΚΟΜ</t>
  </si>
  <si>
    <t>ΑΖ191139</t>
  </si>
  <si>
    <t>ΒΙΤΕΒΗ ΣΟΦΙΑ</t>
  </si>
  <si>
    <t>ΘΩΜ</t>
  </si>
  <si>
    <t>ΑΖ357447</t>
  </si>
  <si>
    <t>ΓΕΝΙΚΟ ΝΟΣΟΚΟΜΕΙΟ ΗΜΑΘΙΑΣ  (ΕΔΡΑ ΝΑΟΥΣΑ)</t>
  </si>
  <si>
    <t>ΒΟΓΑΖΙΑΝΟΥ ΕΥΤΥΧΙΑ</t>
  </si>
  <si>
    <t>ΑΗ964218</t>
  </si>
  <si>
    <t>ΓΕΝΙΚΟ ΝΟΣΟΚΟΜΕΙΟ ΡΕΘΥΜΝΟΥ</t>
  </si>
  <si>
    <t>ΒΡΑΚΑ ΛΑΜΠΡΙΝΗ</t>
  </si>
  <si>
    <t>ΑΖ756058</t>
  </si>
  <si>
    <t>ΓΑΒΡΑ ΧΡΥΣΟΥΛΑ</t>
  </si>
  <si>
    <t>ΑΚ729376</t>
  </si>
  <si>
    <t>ΓΑΤΣΕΛΗ ΜΑΡΙΑ</t>
  </si>
  <si>
    <t>ΑΡΙ</t>
  </si>
  <si>
    <t>ΑΚ970831</t>
  </si>
  <si>
    <t>ΓΕΩΡΓΙΑΔΟΥ ΣΑΒΒΑΤΩ</t>
  </si>
  <si>
    <t>ΠΑΝ</t>
  </si>
  <si>
    <t>ΑΕ208192</t>
  </si>
  <si>
    <t>ΓΕΝΙΚΟ ΝΟΣΟΚΟΜΕΙΟ ΘΕΣΣΑΛΟΝΙΚΗΣ Γ. ΓΕΝΝΗΜΑΤΑΣ - Ο ΑΓΙΟΣ ΔΗΜΗΤΡΙΟΣ (Γ.ΓΕΝΝΗΜΑΤΑΣ)</t>
  </si>
  <si>
    <t>ΔΕ ΠΑΡΑΣΚΕΥΑΣΤΩΝ</t>
  </si>
  <si>
    <t>ΓΕΩΡΓΙΟΠΟΥΛΟΣ ΜΗΝΑΣ</t>
  </si>
  <si>
    <t>ΑΚ538776</t>
  </si>
  <si>
    <t>ΓΕΝΙΚΟ ΝΟΣΟΚΟΜΕΙΟ ΠΑΙΔΩΝ ΠΕΝΤΕΛΗΣ</t>
  </si>
  <si>
    <t>ΓΙΑΒΑΣΗ ΝΙΚΟΛΕΤΤΑ</t>
  </si>
  <si>
    <t>ΚΥΡ</t>
  </si>
  <si>
    <t>ΑΒ765361</t>
  </si>
  <si>
    <t>ΠΑΝΕΠΙΣΤΗΜΙΑΚΟ ΓΕΝΙΚΟ ΝΟΣΟΚΟΜΕΙΟ ΠΑΤΡΩΝ "ΠΑΝΑΓΙΑ Η ΒΟΗΘΕΙΑ"</t>
  </si>
  <si>
    <t>ΓΙΑΝΝΑΚΟΥ ΑΡΕΖΙΝΑ</t>
  </si>
  <si>
    <t>ΑΗ451680</t>
  </si>
  <si>
    <t>ΚΡΑΤΙΚΟ ΘΕΡΑΠΕΥΤΗΡΙΟ ΚΕΝΤΡΟ ΥΓΕΙΑΣ ΛΕΡΟΥ</t>
  </si>
  <si>
    <t>ΓΙΑΝΝΟΠΟΥΛΟΥ ΑΜΑΛΙΑ</t>
  </si>
  <si>
    <t>ΣΩΚ</t>
  </si>
  <si>
    <t>ΑΕ255785</t>
  </si>
  <si>
    <t>ΓΕΝΙΚΟ ΝΟΣΟΚΟΜΕΙΟ ΠΑΙΔΩΝ Η ΑΓΙΑ ΣΟΦΙΑ</t>
  </si>
  <si>
    <t>ΓΙΑΝΝΟΥΛΗ ΚΩΝΣΤΑΝΤΙΝΙΑ</t>
  </si>
  <si>
    <t>ΑΖ415228</t>
  </si>
  <si>
    <t>ΠΑΝΕΠΙΣΤΗΜΙΑΚΟ ΓΕΝΙΚΟ ΝΟΣΟΚΟΜΕΙΟ ΕΒΡΟΥ (Γ.Ν.ΑΛΕΞΑΝΔΡΟΥΠΟΛΗΣ)</t>
  </si>
  <si>
    <t>ΓΙΑΝΝΟΥΡΑΚΗ ΣΩΤΗΡΙΑ ΔΑΝΑΗ</t>
  </si>
  <si>
    <t>Χ324769</t>
  </si>
  <si>
    <t>ΓΙΑΤΡΑ ΣΤΑΥΡΟΥΛΑ</t>
  </si>
  <si>
    <t>Χ431115</t>
  </si>
  <si>
    <t>ΓΙΩΤΗ ΠΑΡΑΣΚΕΥΗ</t>
  </si>
  <si>
    <t>ΕΛΕ</t>
  </si>
  <si>
    <t>Ξ673815</t>
  </si>
  <si>
    <t>ΓΕΝΙΚΟ ΝΟΣΟΚΟΜΕΙΟ "ΜΑΜΑΤΣΕΙΟ"-"ΜΠΟΔΟΣΑΚΕΙΟ"  (ΠΤΟΛΕΜΑΪΔΑ ΜΠΟΔΟΣΑΚΕΙΟ)</t>
  </si>
  <si>
    <t>ΓΚΑΖΟΥΝΗ ΑΘΑΝΑΣΙΑ</t>
  </si>
  <si>
    <t>Ρ908317</t>
  </si>
  <si>
    <t>ΓΚΑΡΑΓΚΟΥΝΗΣ ΔΗΜΗΤΡΙΟΣ</t>
  </si>
  <si>
    <t>ΑΑ096098</t>
  </si>
  <si>
    <t>Π.Ε.Δ.Υ. ΚΕΝΤΡΟ ΥΓΕΙΑΣ ΓΑΛΑΤΑ</t>
  </si>
  <si>
    <t>ΓΚΕΡΤΣΟΥ ΠΑΝΑΓΙΩΤΑ</t>
  </si>
  <si>
    <t>Ξ678720</t>
  </si>
  <si>
    <t>ΓΚΟΛΦΗ ΑΙΚΑΤΕΡΙΝΗ</t>
  </si>
  <si>
    <t>ΣΤΥ</t>
  </si>
  <si>
    <t>ΑΗ501452</t>
  </si>
  <si>
    <t>ΓΕΝΙΚΟ ΝΟΣΟΚΟΜΕΙΟ ΝΟΣΗΜΑΤΩΝ ΘΩΡΑΚΟΣ ΑΘΗΝΩΝ ΣΩΤΗΡΙΑ</t>
  </si>
  <si>
    <t>ΓΚΟΥΝΗ ΣΤΑΣΙΝΗ</t>
  </si>
  <si>
    <t>ΣΤΑ</t>
  </si>
  <si>
    <t>ΑΙ808041</t>
  </si>
  <si>
    <t>ΓΛΑΡΟΥ ΣΤΥΛΙΑΝΗ</t>
  </si>
  <si>
    <t>ΑΕ941020</t>
  </si>
  <si>
    <t>ΓΕΝΙΚΟ ΝΟΣΟΚΟΜΕΙΟ ΚΕΝΤΡΟ ΥΓΕΙΑΣ ΙΚΑΡΙΑΣ</t>
  </si>
  <si>
    <t>ΓΟΥΡΓΟΥΛΙΑΝΟΥ ΑΛΕΞΙΑ</t>
  </si>
  <si>
    <t>Ρ822656</t>
  </si>
  <si>
    <t>ΓΡΑΜΜΕΝΙΔΗ ΜΑΡΙΑ</t>
  </si>
  <si>
    <t>ΑΚ476897</t>
  </si>
  <si>
    <t>ΓΡΕΖΟΥ ΜΑΡΘΑ</t>
  </si>
  <si>
    <t>ΑΗ803829</t>
  </si>
  <si>
    <t>ΓΡΗΓΟΡΙΑΔΟΥ ΑΝΑΣΤΑΣΙΑ</t>
  </si>
  <si>
    <t>ΑΗ892479</t>
  </si>
  <si>
    <t>ΓΕΝΙΚΟ ΝΟΣΟΚΟΜΕΙΟ ΘΕΣΣΑΛΟΝΙΚΗΣ ΓΕΩΡΓΙΟΣ ΠΑΠΑΝΙΚΟΛΑΟΥ (Γ. ΠΑΠΑΝΙΚΟΛΑΟΥ)</t>
  </si>
  <si>
    <t>ΓΡΗΓΟΡΙΑΝ ΒΑΛΕΡΙΟΣ</t>
  </si>
  <si>
    <t>ΝΤΕ</t>
  </si>
  <si>
    <t>Χ253950</t>
  </si>
  <si>
    <t>ΓΕΝΙΚΟ ΝΟΣΟΚΟΜΕΙΟ ΚΑΣΤΟΡΙΑΣ</t>
  </si>
  <si>
    <t>ΠΑΛ (ΜΕ ΕΜΠ.)</t>
  </si>
  <si>
    <t>ΓΡΗΓΟΡΙΟΥ ΜΑΡΙΑ</t>
  </si>
  <si>
    <t>ΜΙΧ</t>
  </si>
  <si>
    <t>ΑΙ781132</t>
  </si>
  <si>
    <t>ΓΕΝΙΚΟ ΝΟΣΟΚΟΜΕΙΟ ΠΕΙΡΑΙΑ ΤΖΑΝΕΙΟ</t>
  </si>
  <si>
    <t>ΓΡΥΛΛΗ ΔΕΣΠΟΙΝΑ</t>
  </si>
  <si>
    <t>ΑΜ451049</t>
  </si>
  <si>
    <t>ΔΑΓΚΛΗ ΑΡΤΕΜΙΣ</t>
  </si>
  <si>
    <t>ΑΖ194709</t>
  </si>
  <si>
    <t>ΔΑΛΑΜΗΤΡΟΥ ΜΑΛΑΜΑΤΗ</t>
  </si>
  <si>
    <t>Ξ653168</t>
  </si>
  <si>
    <t>ΔΑΜΙΓΟΥ ΜΑΡΟΥΛΙΑ</t>
  </si>
  <si>
    <t>ΛΟΥ</t>
  </si>
  <si>
    <t>ΑΗ938283</t>
  </si>
  <si>
    <t>ΔΕΛΗΓΙΩΡΟΓΛΟΥ ΔΗΜΗΤΡΑ</t>
  </si>
  <si>
    <t>ΑΖ392661</t>
  </si>
  <si>
    <t>ΕΘΝΙΚΟ ΚΕΝΤΡΟ ΑΠΟΚΑΤΑΣΤΑΣΗΣ</t>
  </si>
  <si>
    <t>ΔΗΜΗΤΡΙΟΥ ΒΑΣΙΛΙΚΗ</t>
  </si>
  <si>
    <t>ΑΒΡ</t>
  </si>
  <si>
    <t>ΑΙ866985</t>
  </si>
  <si>
    <t>ΠΑΝΕΠΙΣΤ.ΓΕΝΙΚΟ ΝΟΣ. ΛΑΡΙΣΑΣ  ΓΕΝ. ΝΟΣ. ΛΑΡΙΣΑΣ ΚΟΥΤΛΙΜΠΑΝΕΙΟ &amp; ΤΡΙΑΝΤΑΦΥΛΛΕΙΟ (ΚΟΥΤΛΙΜΠΑΝΕΙΟ &amp; ΤΡΙ</t>
  </si>
  <si>
    <t>ΔΗΜΗΤΡΙΟΥ ΓΕΩΡΓΙΑ</t>
  </si>
  <si>
    <t>ΑΖ286847</t>
  </si>
  <si>
    <t>ΔΙΑΜΑΝΤΑΤΟΥ ΝΙΚΗ</t>
  </si>
  <si>
    <t>ΔΙΟ</t>
  </si>
  <si>
    <t>ΑΒ097435</t>
  </si>
  <si>
    <t>ΓΕΝΙΚΟ ΝΟΣΟΚΟΜΕΙΟ ΚΕΦΑΛΛΗΝΙΑΣ</t>
  </si>
  <si>
    <t>ΔΙΑΜΑΝΤΙΔΗ ΘΕΩΝΗ</t>
  </si>
  <si>
    <t>Χ629886</t>
  </si>
  <si>
    <t>ΔΙΑΦΑΣ ΔΗΜΗΤΡΙΟΣ</t>
  </si>
  <si>
    <t>Ρ872642</t>
  </si>
  <si>
    <t>Π.Ε.Δ.Υ.  Π.Π.Ι. ΑΣΤΥΠΑΛΑΙΑΣ</t>
  </si>
  <si>
    <t>ΔΡΙΜΤΖΙΑ ΜΑΡΓΑΡΙΤΑ</t>
  </si>
  <si>
    <t>ΑΜ354572</t>
  </si>
  <si>
    <t>ΕΛΕΥΘΕΡΙΑΔΗ ΜΑΡΙΑ</t>
  </si>
  <si>
    <t>ΑΗ599459</t>
  </si>
  <si>
    <t>ΕΛΕΥΘΕΡΙΟΥ ΕΥΦΡΟΣΥΝΗ</t>
  </si>
  <si>
    <t>ΑΕ496871</t>
  </si>
  <si>
    <t>ΓΕΝΙΚΟ ΝΟΣΟΚΟΜΕΙΟ ΛΑΜΙΑΣ</t>
  </si>
  <si>
    <t>ΕΞΑΔΑΚΤΥΛΟΥ ΜΑΓΔΑΛΗΝΗ</t>
  </si>
  <si>
    <t>ΑΑ344163</t>
  </si>
  <si>
    <t>ΖΑΓΚΑΒΙΕΡΟΥ ΜΑΡΙΑ</t>
  </si>
  <si>
    <t>ΑΠΟ</t>
  </si>
  <si>
    <t>Φ267646</t>
  </si>
  <si>
    <t>ΓΕΝΙΚΟ ΝΟΣΟΚΟΜΕΙΟ ΚΟΡΙΝΘΟΥ</t>
  </si>
  <si>
    <t>ΖΑΙΜΗ ΑΝΑΣΤΑΣΙΑ-ΧΡΥΣΟΥΛΑ</t>
  </si>
  <si>
    <t>Τ354520</t>
  </si>
  <si>
    <t>ΓΕΝΙΚΟ ΝΟΣΟΚΟΜΕΙΟ ΣΥΡΟΥ ΒΑΡΔΑΚΕΙΟ ΚΑΙ ΠΡΩΙΟ</t>
  </si>
  <si>
    <t>ΖΑΜΠΕΛΗ ΑΡΓΥΡΗ</t>
  </si>
  <si>
    <t>Π204020</t>
  </si>
  <si>
    <t>ΓΕΝΙΚΟ ΝΟΣΟΚΟΜΕΙΟ ΛΕΥΚΑΔΑΣ</t>
  </si>
  <si>
    <t>ΖΑΜΠΟΥ ΑΘΑΝΑΣΙΑ</t>
  </si>
  <si>
    <t>Ξ642658</t>
  </si>
  <si>
    <t>Π.Ε.Δ.Υ. ΚΕΝΤΡΟ ΥΓΕΙΑΣ ΤΣΟΤΥΛΙΟΥ ΚΟΖΑΝΗΣ</t>
  </si>
  <si>
    <t>ΖΑΧΑΡΙΑΔΗΣ ΘΕΜΙΣΤΟΚΛΗΣ</t>
  </si>
  <si>
    <t>ΑΕ183650</t>
  </si>
  <si>
    <t>ΓΕΝΙΚΟ ΝΟΣΟΚΟΜΕΙΟ ΑΘΗΝΩΝ ΚΟΡΓΙΑΛΕΝΕΙΟ ΜΠΕΝΑΚΕΙΟ ΕΛΛΗΝΙΚΟΥ ΕΡΥΘΡΟΥ ΣΤΑΥΡΟΥ</t>
  </si>
  <si>
    <t>ΖΕΣΤΟΥ ΑΙΚΑΤΕΡΙΝΗ</t>
  </si>
  <si>
    <t>ΖΗΣ</t>
  </si>
  <si>
    <t>ΑΙ840707</t>
  </si>
  <si>
    <t>ΓΕΝΙΚΟ ΝΟΣΟΚΟΜΕΙΟ ΧΑΛΚΙΔΑΣ - ΓΕΝ. ΝΟΣΟΚ. Κ. Υ. ΚΑΡΥΣΤΟΥ - ΓΕΝ. ΝΟΣΟΚΟΜΕΙΟ - Κ. Υ. ΚΥΜΗΣ (ΧΑΛΚΙΔΑ)</t>
  </si>
  <si>
    <t>ΖΗΣΙΜΑΤΟΣ ΝΕΚΤΑΡΙΟΣ</t>
  </si>
  <si>
    <t>Π131198</t>
  </si>
  <si>
    <t>ΖΟΥΜΗ ΕΥΑΓΓΕΛΙΑ</t>
  </si>
  <si>
    <t>ΑΚ459838</t>
  </si>
  <si>
    <t>Π.Ε.Δ.Υ. ΚΕΝΤΡΟ ΥΓΕΙΑΣ ΠΑΡΟΥ</t>
  </si>
  <si>
    <t>ΖΩΗΣ ΠΑΝΑΓΙΩΤΗΣ</t>
  </si>
  <si>
    <t>ΑΗ094183</t>
  </si>
  <si>
    <t>ΗΛΙΑΣΟΓΛΟΥ ΜΕΛΑΧΡΟΙΝΗ</t>
  </si>
  <si>
    <t>ΑΖ149311</t>
  </si>
  <si>
    <t>ΘΕΟΔΩΡΑΚΟΠΟΥΛΟΥ ΑΦΡΟΔΙΤΗ</t>
  </si>
  <si>
    <t>ΑΙ538139</t>
  </si>
  <si>
    <t>ΘΩΜΑ ΚΩΝΣΤΑΝΤΙΝΑ</t>
  </si>
  <si>
    <t>Ξ336321</t>
  </si>
  <si>
    <t>ΙΩΑΚΕΙΜΙΔΟΥ ΑΝΤΙΓΟΝΗ</t>
  </si>
  <si>
    <t>Φ191910</t>
  </si>
  <si>
    <t>ΙΩΑΝΝΙΔΗΣ ΣΠΥΡΙΔΩΝ</t>
  </si>
  <si>
    <t>Χ736317</t>
  </si>
  <si>
    <t>ΓΕΝΙΚΟ ΝΟΣΟΚΟΜΕΙΟ ΘΕΣΣΑΛΟΝΙΚΗΣ ΙΠΠΟΚΡΑΤΕΙΟ (ΙΠΠΟΚΡΑΤΕΙΟ)</t>
  </si>
  <si>
    <t>ΔΕ ΤΕΧΝΙΚΟΥ ΕΙΔ. ΗΛΕΚΤΡΟΛΟΓΟΥ</t>
  </si>
  <si>
    <t>ΙΩΑΝΝΙΔΟΥ ΜΙΛΟΦΙΛΗ</t>
  </si>
  <si>
    <t>ΑΕ564090</t>
  </si>
  <si>
    <t>Γ.Ν. ΑΘΗΝΩΝ «Ο ΕΥΑΓΓΕΛΙΣΜΟΣ» - ΟΦΘΑΛΜΙΑΤΡΕΙΟ ΑΘΗΝΩΝ - ΠΟΛΥΚΛΙΝΙΚΗ (πρώην ΟΦΘΑΛΜΙΑΤΡΕΙΟ ΑΘΗΝΩΝ)</t>
  </si>
  <si>
    <t>ΚΑΔΙΑΝΑΚΗ ΑΝΑΣΤΑΣΙΑ</t>
  </si>
  <si>
    <t>ΑΝΔ</t>
  </si>
  <si>
    <t>ΑΙ944599</t>
  </si>
  <si>
    <t>ΚΑΖΑΚΟΥ ΑΘΑΝΑΣΙΑ</t>
  </si>
  <si>
    <t>ΘΕΩ</t>
  </si>
  <si>
    <t>Μ507664</t>
  </si>
  <si>
    <t>ΚΑΖΑΚΟΥ ΒΑΣΙΛΙΚΗ</t>
  </si>
  <si>
    <t>ΑΖ183678</t>
  </si>
  <si>
    <t>ΚΑΖΑΝΤΖΑΚΗ ΣΤΑΥΡΟΥΛΑ</t>
  </si>
  <si>
    <t>ΑΕ944766</t>
  </si>
  <si>
    <t>ΚΑΖΟΥΛΛΗ ΦΑΙΔΡΑ</t>
  </si>
  <si>
    <t>ΑΚ461747</t>
  </si>
  <si>
    <t>ΔΕ ΧΕΙΡΙΣΤΩΝ ΕΜΦΑΝΙΣΤΩΝ</t>
  </si>
  <si>
    <t>ΚΑΛΑΠΟΘΑΡΑΚΟΥ ΣΤΑΜΑΤΟΥΛΑ</t>
  </si>
  <si>
    <t>Ρ010654</t>
  </si>
  <si>
    <t>ΓΕΝΙΚΟ ΝΟΣΟΚΟΜΕΙΟ ΛΑΚΩΝΙΑΣ (ΕΔΡΑ. ΣΠΑΡΤΗΣ «Ι. &amp; ΑΙΚ. ΓΡΗΓΟΡΙΟΥ»  )</t>
  </si>
  <si>
    <t>ΚΑΛΟΜΟΙΡΟΠΟΥΛΟΣ ΑΠΟΣΤΟΛΟΣ</t>
  </si>
  <si>
    <t>ΑΑ242982</t>
  </si>
  <si>
    <t>ΓΕΝΙΚΟ ΝΟΣΟΚΟΜΕΙΟ ΚΑΤΕΡΙΝΗΣ - ΨΥΧΙΑΤΡΙΚΟΣ ΤΟΜΕΑΣ</t>
  </si>
  <si>
    <t>ΚΑΜΑΤΕΡΗ ΧΡΥΣΟΥΛΑ</t>
  </si>
  <si>
    <t>Μ865853</t>
  </si>
  <si>
    <t>ΚΑΜΠΟΥΡΟΓΛΟΥ ΜΑΡΙΑ</t>
  </si>
  <si>
    <t>ΑΙ390141</t>
  </si>
  <si>
    <t>Π.Ε.Δ.Υ.  Π.Π.Ι. ΑΓΙΟΥ ΕΥΣΤΡΑΤΙΟΥ</t>
  </si>
  <si>
    <t>ΚΑΝΕΛΛΟΠΟΥΛΟΥ ΘΕΟΔΩΡΑ</t>
  </si>
  <si>
    <t>ΑΒ765496</t>
  </si>
  <si>
    <t>ΚΑΠΕΛΛΑΚΗ ΜΑΡΙΝΑ</t>
  </si>
  <si>
    <t>ΑΑ374475</t>
  </si>
  <si>
    <t>ΓΕΝΙΚΟ ΝΟΣΟΚΟΜΕΙΟ ΛΑΣΙΘΙΟΥ (ΟΡ.ΜΟΝ.ΕΔΡΑΣ ΑΓ. ΝΙΚΟΛΑΟΥ)</t>
  </si>
  <si>
    <t>ΚΑΡΑΓΙΑΝΝΑΚΗ ΑΝΝΑ</t>
  </si>
  <si>
    <t>Π236883</t>
  </si>
  <si>
    <t>Π.Ε.Δ.Υ. Κ.Υ. ΕΥΔΗΛΟΥ ΙΚΑΡΙΑΣ</t>
  </si>
  <si>
    <t>ΚΑΡΑΣΜΑΝΗ ΚΩΝΣΤΑΝΤΙΝΙΑ</t>
  </si>
  <si>
    <t>ΑΕ406756</t>
  </si>
  <si>
    <t>ΚΑΡΑΦΕΡΗ ΓΡΑΜΜΑΤΙΚΗ</t>
  </si>
  <si>
    <t>ΑΑ430030</t>
  </si>
  <si>
    <t>ΚΑΡΟΥΝΟΥ ΝΙΚΗ</t>
  </si>
  <si>
    <t>ΣΩΤ</t>
  </si>
  <si>
    <t>ΑΕ272154</t>
  </si>
  <si>
    <t>ΚΑΡΡΑ ΒΑΣΙΛΙΚΗ</t>
  </si>
  <si>
    <t>Π847963</t>
  </si>
  <si>
    <t>ΚΑΡΥΩΤΗ ΣΟΦΙΑ</t>
  </si>
  <si>
    <t>Ρ897124</t>
  </si>
  <si>
    <t>ΓΕΝΙΚΟ ΝΟΣΟΚΟΜΕΙΟ ΑΘΗΝΩΝ ΓΕΩΡΓΙΟΣ ΓΕΝΝΗΜΑΤΑΣ</t>
  </si>
  <si>
    <t>ΚΑΣΑΠΙΔΟΥ ΜΑΡΙΑ</t>
  </si>
  <si>
    <t>ΑΙ333640</t>
  </si>
  <si>
    <t>ΚΑΣΙΜΙΑΔΟΥ ΚΑΤΙΝΑ</t>
  </si>
  <si>
    <t>ΑΗ300011</t>
  </si>
  <si>
    <t>ΚΑΣΤΗ ΜΑΡΙΑ</t>
  </si>
  <si>
    <t>Σ390526</t>
  </si>
  <si>
    <t>ΚΑΤΖΟΥ ΕΛΕΥΘΕΡΙΑ</t>
  </si>
  <si>
    <t>ΑΛΕ</t>
  </si>
  <si>
    <t>Π486283</t>
  </si>
  <si>
    <t>ΓΕΝΙΚΟ ΝΟΣΟΚΟΜΕΙΟ ΗΛΕΙΑΣ (ΟΡ.ΜΟΝ. ΠΥΡΓΟΣ)</t>
  </si>
  <si>
    <t>ΚΕΡΑΣΙΔΟΥ ΓΕΩΡΓΙΑ</t>
  </si>
  <si>
    <t>ΑΕ898288</t>
  </si>
  <si>
    <t>ΚΕΦΑΛΑ ΒΑΡΒΑΡΑ</t>
  </si>
  <si>
    <t>Χ989353</t>
  </si>
  <si>
    <t>ΓΕΝΙΚΟ ΝΟΣΟΚΟΜΕΙΟ ΑΤΤΙΚΗΣ ΣΙΣΜΑΝΟΓΛΕΙΟ ΑΜΑΛΙΑ ΦΛΕΜΙΓΚ (ΣΙΣΜΑΝΟΓΛΕΙΟ)</t>
  </si>
  <si>
    <t>ΚΛΩΝΑΡΗ ΒΑΣΙΛΕΙΑ</t>
  </si>
  <si>
    <t>ΑΑ800510</t>
  </si>
  <si>
    <t>ΚΟΚΟΣΙΔΟΥ ΓΕΩΡΓΙΑ</t>
  </si>
  <si>
    <t>ΕΥΘ</t>
  </si>
  <si>
    <t>ΑΗ350833</t>
  </si>
  <si>
    <t>Γ.Ν. ΑΘΗΝΩΝ «Ο ΕΥΑΓΓΕΛΙΣΜΟΣ» - ΟΦΘΑΛΜΙΑΤΡΕΙΟ ΑΘΗΝΩΝ - ΠΟΛΥΚΛΙΝΙΚΗ (πρώην Γ.Ν.Α. «Ο ΕΥΑΓΓΕΛΙΣΜΟΣ»)</t>
  </si>
  <si>
    <t>ΚΟΛΕΤΣΗ ΑΘΗΝΑ</t>
  </si>
  <si>
    <t>ΑΙ220204</t>
  </si>
  <si>
    <t>ΚΟΛΟΚΥΘΑ ΧΡΥΣΑΥΓΗ</t>
  </si>
  <si>
    <t>Ξ676768</t>
  </si>
  <si>
    <t>ΚΟΛΟΜΠΑΤΣΟΥ ΕΛΕΝΗ</t>
  </si>
  <si>
    <t>Φ265950</t>
  </si>
  <si>
    <t>ΓΕΝΙΚΟ ΝΟΣΟΚΟΜΕΙΟ ΠΑΙΔΩΝ ΑΘΗΝΩΝ ΠΑΝΑΓΙΩΤΗΣ ΚΑΙ ΑΓΛΑΙΑ ΚΥΡΙΑΚΟΥ</t>
  </si>
  <si>
    <t>ΚΟΜΒΟΥ ΜΑΡΙΑ</t>
  </si>
  <si>
    <t>Χ921366</t>
  </si>
  <si>
    <t>ΓΕΝΙΚΟ ΝΟΣΟΚΟΜΕΙΟ ΜΥΤΙΛΗΝΗΣ ΒΟΣΤΑΝΕΙΟ</t>
  </si>
  <si>
    <t>ΚΟΝΤΟΥΔΗΣ ΝΙΚΟΛΑΟΣ</t>
  </si>
  <si>
    <t>ΛΕΟ</t>
  </si>
  <si>
    <t>ΑΖ935902</t>
  </si>
  <si>
    <t>ΓΕΝΙΚΟ ΝΟΣΟΚΟΜΕΙΟ ΧΙΟΥ ΣΚΥΛΙΤΣΕΙΟ</t>
  </si>
  <si>
    <t>ΚΟΥΛΟΥΒΡΑΚΗΣ ΑΝΤΩΝΙΟΣ</t>
  </si>
  <si>
    <t>ΑΖ064035</t>
  </si>
  <si>
    <t>ΚΟΥΤΖΑΚΙΩΤΟΥ ΜΑΡΙΑ</t>
  </si>
  <si>
    <t>ΑΖ895926</t>
  </si>
  <si>
    <t>Π.Ε.Δ.Υ. ΚΕΝΤΡΟ ΥΓΕΙΑΣ ΠΡΟΣΟΤΣΑΝΗΣ ΔΡΑΜΑΣ</t>
  </si>
  <si>
    <t>ΚΟΥΤΣΑΛΙΑΡΗ ΘΩΜΑΗ</t>
  </si>
  <si>
    <t>ΑΖ296485</t>
  </si>
  <si>
    <t>ΠΑΝΕΠΙΣΤΗΜΙΑΚΟ ΓΕΝΙΚΟ ΝΟΣΟΚΟΜΕΙΟ ΘΕΣΣΑΛΟΝΙΚΗΣ ΑΧΕΠΑ</t>
  </si>
  <si>
    <t>ΚΟΧΛΙΑΡΙΔΟΥ ΒΑΣΙΛΙΚΗ</t>
  </si>
  <si>
    <t>ΑΑ259581</t>
  </si>
  <si>
    <t>ΚΡΕΜΜΥΔΑΣ ΕΜΜΑΝΟΥΗΛ</t>
  </si>
  <si>
    <t>Μ942415</t>
  </si>
  <si>
    <t>Γ.Ν.ΡΟΔΟΥ Α.ΠΑΠΑΝΔΡΕΟΥ Γ.Ν.Κ.Υ.ΚΩ ΙΠΠΟΚΡΑΤΕΙΟ Γ.Ν.Κ.Υ.ΚΑΛΥΜΝΟΥ ΤΟ ΒΟΥΒ (ΚΩΣ) ΑΠΟΚ.ΟΡΓ.ΜΟΝ. ΚΩ ΙΠΠΟΚΡ</t>
  </si>
  <si>
    <t>ΚΡΕΣΣΟΥ ΒΑΣΙΛΙΚΗ</t>
  </si>
  <si>
    <t>ΑΙ295403</t>
  </si>
  <si>
    <t>ΚΡΗΤΙΚΟΥ ΕΥΓΕΝΙΑ</t>
  </si>
  <si>
    <t>Φ326157</t>
  </si>
  <si>
    <t>ΓΕΝΙΚΟ ΝΟΣΟΚΟΜΕΙΟ ΣΑΜΟΥ ΑΓ. ΠΑΝΤΕΛΕΗΜΩΝ</t>
  </si>
  <si>
    <t>ΚΥΛΑΚΟΥ ΔΕΣΠΟΙΝΑ</t>
  </si>
  <si>
    <t>Ν051703</t>
  </si>
  <si>
    <t>ΚΥΡΓΙΑΛΑΝΗΣ ΚΩΝΣΤΑΝΤΙΝΟΣ</t>
  </si>
  <si>
    <t>ΑΗ371905</t>
  </si>
  <si>
    <t>ΓΕΝΙΚΟ ΝΟΣΟΚΟΜΕΙΟ ΚΟΜΟΤΗΝΗΣ ΣΙΣΜΑΝΟΓΛΕΙΟ</t>
  </si>
  <si>
    <t>ΚΩΝΣΤΑ ΑΓΓΕΛΙΚΗ</t>
  </si>
  <si>
    <t>ΑΗ806142</t>
  </si>
  <si>
    <t>ΓΕΝΙΚΟ ΝΟΣΟΚΟΜΕΙΟ ΠΕΛΛΑΣ  (ΕΔΡΑ ΓΙΑΝΝΙΤΣΑ)</t>
  </si>
  <si>
    <t>ΚΩΝΣΤΑΝΤΙΝΙΔΟΥ ΕΛΕΝΗ</t>
  </si>
  <si>
    <t>ΑΒ871894</t>
  </si>
  <si>
    <t>ΚΩΣΤΑΚΗ ΑΡΕΣΤΕΑ</t>
  </si>
  <si>
    <t>ΠΕΤ</t>
  </si>
  <si>
    <t>ΑΚ145771</t>
  </si>
  <si>
    <t>ΚΩΤΟΥΛΑ ΧΡΙΣΤΙΝΑ</t>
  </si>
  <si>
    <t>ΑΙ402453</t>
  </si>
  <si>
    <t>ΠΑΝΕΠΙΣΤΗΜΙΑΚΟ ΓΕΝΙΚΟ ΝΟΣΟΚΟΜΕΙΟ ΕΒΡΟΥ (ΔΙΔΥΜΟΤΕΙΧΟ)</t>
  </si>
  <si>
    <t>ΚΩΤΣΑΚΗ ΜΑΡΙΑ</t>
  </si>
  <si>
    <t>ΑΕ782234</t>
  </si>
  <si>
    <t>ΛΑΔΙΑ ΣΠΥΡΙΔΟΥΛΑ</t>
  </si>
  <si>
    <t>Σ486725</t>
  </si>
  <si>
    <t>ΓΕΝΙΚΟ ΝΟΣΟΚΟΜΕΙΟ ΠΡΕΒΕΖΑΣ</t>
  </si>
  <si>
    <t>ΛΕΟΝΤΑΡΗ ΜΑΡΙΑ</t>
  </si>
  <si>
    <t>Χ792558</t>
  </si>
  <si>
    <t>ΛΕΩΝΙΔΟΥ ΕΛΕΝΑ</t>
  </si>
  <si>
    <t>ΓΕΝ</t>
  </si>
  <si>
    <t>Φ181380</t>
  </si>
  <si>
    <t>ΛΕΩΝΙΔΟΥ ΜΑΡΙΑ</t>
  </si>
  <si>
    <t>ΑΖ157634</t>
  </si>
  <si>
    <t>ΛΗΤΑΣ ΜΑΡΓΑΡΙΤΗΣ</t>
  </si>
  <si>
    <t>Φ048036</t>
  </si>
  <si>
    <t>Π.Ε.Δ.Υ.  Π.Π.Ι. ΔΡΥΟΠΙΔΑΣ ΚΥΘΝΟΥ</t>
  </si>
  <si>
    <t>ΛΙΑΠΟΠΟΥΛΟΣ ΔΗΜΗΤΡΙΟΣ</t>
  </si>
  <si>
    <t>Σ984205</t>
  </si>
  <si>
    <t>ΓΕΝΙΚΟ ΟΓΚΟΛΟΓΙΚΟ ΝΟΣΟΚΟΜΕΙΟ ΚΗΦΙΣΙΑΣ ΟΙ ΑΓΙΟΙ ΑΝΑΡΓΥΡΟΙ</t>
  </si>
  <si>
    <t>ΛΙΑΠΠΗΣ ΒΑΙΟΣ</t>
  </si>
  <si>
    <t>ΑΙ723855</t>
  </si>
  <si>
    <t>ΛΙΟΛΙΟΥΣΗ ΣΤΑΥΡΟΥΛΑ</t>
  </si>
  <si>
    <t>Τ976826</t>
  </si>
  <si>
    <t>ΓΕΝ. ΝΟΣΟΚΟΜΕΙΟ - Κ. Υ. ΛΗΜΝΟΥ</t>
  </si>
  <si>
    <t>ΜΑΛΛΙΟΥ ΕΙΡΗΝΗ</t>
  </si>
  <si>
    <t>ΑΙ410160</t>
  </si>
  <si>
    <t>ΜΑΡΑΓΚΟΥΔΑΚΗ ΧΡΙΣΤΙΝΗ</t>
  </si>
  <si>
    <t>Ξ919543</t>
  </si>
  <si>
    <t>ΜΑΡΓΑΡΙΤΗ ΠΑΝΑΓΙΩΤΑ</t>
  </si>
  <si>
    <t>ΑΑ427677</t>
  </si>
  <si>
    <t>ΜΑΡΓΩΝΗ ΠΑΝΩΡΑΙΑ</t>
  </si>
  <si>
    <t>Χ623886</t>
  </si>
  <si>
    <t>ΜΑΡΙΝΟΥ ΚΑΤΕΡΙΝΑ</t>
  </si>
  <si>
    <t>Τ097535</t>
  </si>
  <si>
    <t>ΜΑΡΚΟΛΕΦΑ ΚΑΛΛΙΟΠΗ</t>
  </si>
  <si>
    <t>Σ360377</t>
  </si>
  <si>
    <t>ΜΑΡΚΟΠΟΥΛΟΥ ΜΑΡΘΑ</t>
  </si>
  <si>
    <t>ΑΙ134826</t>
  </si>
  <si>
    <t>ΓΕΝΙΚΟ ΝΟΣΟΚΟΜΕΙΟ ΑΘΗΝΩΝ Η ΠΑΠΑΜΜΑΚΑΡΙΣΤΟΣ</t>
  </si>
  <si>
    <t>ΜΑΡΜΑΓΓΙΟΛΗ ΑΡΓΥΡΟΥΛΑ</t>
  </si>
  <si>
    <t>ΑΙ861082</t>
  </si>
  <si>
    <t>ΠΑΝΕΠΙΣΤΗΜΙΑΚΟ ΓΕΝΙΚΟ ΝΟΣΟΚΟΜΕΙΟ ΗΡΑΚΛΕΙΟΥ -  ΓΕΝΙΚΟ ΝΟΣΟΚΟΜΕΙΟ ΒΕΝΙΖΕΛΕΙΟ (Α.Ο.Μ. ΒΕΝΙΖΕΛΕΙΟ)</t>
  </si>
  <si>
    <t>ΜΑΡΤΗΣ ΧΡΙΣΤΟΔΟΥΛΟΣ</t>
  </si>
  <si>
    <t>ΑΖ372420</t>
  </si>
  <si>
    <t>ΜΑΡΧΑΒΙΛΑ ΑΓΑΠΗ</t>
  </si>
  <si>
    <t>ΓΡΗ</t>
  </si>
  <si>
    <t>ΑΜ681018</t>
  </si>
  <si>
    <t>ΜΑΣΤΟΡΑΚΗ ΑΛΕΞΑΝΔΡΑ</t>
  </si>
  <si>
    <t>Τ497009</t>
  </si>
  <si>
    <t>ΜΑΤΘΑΙΟΥ ΜΑΡΙΑ</t>
  </si>
  <si>
    <t>Σ716561</t>
  </si>
  <si>
    <t>ΜΑΥΡΙΚΗ ΑΝΝΑ</t>
  </si>
  <si>
    <t>ΣΑΡ</t>
  </si>
  <si>
    <t>ΑΖ362651</t>
  </si>
  <si>
    <t>ΜΑΥΡΟΜΑΤΗ ΜΑΡΙΑ</t>
  </si>
  <si>
    <t>ΑΚ339847</t>
  </si>
  <si>
    <t>ΜΕΜΗΛΑ ΣΟΦΙΑ</t>
  </si>
  <si>
    <t>ΑΖ607208</t>
  </si>
  <si>
    <t>ΜΕΡΙΓΚΟΥΝΗ ΝΕΚΤΑΡΙΑ</t>
  </si>
  <si>
    <t>ΑΚ756695</t>
  </si>
  <si>
    <t>ΓΕΝΙΚΟ ΝΟΣΟΚΟΜΕΙΟ ΑΤΤΙΚΗΣ ΣΙΣΜΑΝΟΓΛΕΙΟ ΑΜΑΛΙΑ ΦΛΕΜΙΓΚ (ΑΜ. ΦΛΕΜΙΓΚ)</t>
  </si>
  <si>
    <t>ΜΕΣΣΗΝΗ ΖΩΗ - ΜΑΡΙΑ</t>
  </si>
  <si>
    <t>ΤΙΜ</t>
  </si>
  <si>
    <t>Τ081028</t>
  </si>
  <si>
    <t>ΜΗΤΡΟΥ ΕΛΠΙΔΑ</t>
  </si>
  <si>
    <t>ΑΑ415287</t>
  </si>
  <si>
    <t>ΜΙΧΑΗΛΙΔΟΥ ΑΓΓΕΛΙΚΗ</t>
  </si>
  <si>
    <t>Χ317302</t>
  </si>
  <si>
    <t>ΓΕΝΙΚΟ ΝΟΣΟΚΟΜΕΙΟ ΔΡΑΜΑΣ</t>
  </si>
  <si>
    <t>ΜΟΥΞΙΟΣ ΔΗΜΗΤΡΙΟΣ</t>
  </si>
  <si>
    <t>ΑΙ703670</t>
  </si>
  <si>
    <t>ΜΠΑΞΕΒΑΝΟΥ ΕΥΑΓΓΕΛΙΑ</t>
  </si>
  <si>
    <t>ΣΕΡ</t>
  </si>
  <si>
    <t>ΑΑ391559</t>
  </si>
  <si>
    <t>ΜΠΑΡΑΚΛΙΛΗ ΓΙΑΝΝΟΥΛΑ</t>
  </si>
  <si>
    <t>ΑΗ350706</t>
  </si>
  <si>
    <t>ΜΠΑΡΩΝΑ ΠΑΝΑΓΙΩΤΑ</t>
  </si>
  <si>
    <t>ΦΩΤ</t>
  </si>
  <si>
    <t>Ρ274395</t>
  </si>
  <si>
    <t>ΜΠΑΤΣΙΟΥ ΑΝΑΣΤΑΣΙΑ</t>
  </si>
  <si>
    <t>Σ555255</t>
  </si>
  <si>
    <t>ΜΠΙΚΙΤΖΗΣ ΠΑΝΑΓΙΩΤΗΣ</t>
  </si>
  <si>
    <t>ΑΖ661146</t>
  </si>
  <si>
    <t>ΜΠΟΥΖΟΥΝΙΕΡΑΚΗ ΠΡΟΚΟΠΙΑ</t>
  </si>
  <si>
    <t>Π262151</t>
  </si>
  <si>
    <t>Π.Ε.Δ.Υ.  Π.Π.Ι. ΜΕΓΙΣΤΗΣ</t>
  </si>
  <si>
    <t>ΜΠΟΥΚΑ ΒΑΣΙΛΙΚΗ</t>
  </si>
  <si>
    <t>ΑΙ807980</t>
  </si>
  <si>
    <t>ΜΠΟΥΛΑΦΕΝΤΗ ΜΑΡΙΑ</t>
  </si>
  <si>
    <t>ΑΙ433380</t>
  </si>
  <si>
    <t>ΜΠΟΥΛΟΓΙΩΡΓΟΥ ΣΟΦΙΑ</t>
  </si>
  <si>
    <t>ΑΗ048256</t>
  </si>
  <si>
    <t>ΜΠΟΥΜΠΟΥΓΙΑΝΝΗ ΚΩΝΣΤΑΝΤΙΝΑ</t>
  </si>
  <si>
    <t>Π168409</t>
  </si>
  <si>
    <t>ΜΠΡΙΓΓΟΣ ΕΛΕΥΘΕΡΙΟΣ</t>
  </si>
  <si>
    <t>Ξ977902</t>
  </si>
  <si>
    <t>Π.Ε.Δ.Υ. ΚΕΝΤΡΟ ΥΓΕΙΑΣ ΜΥΚΟΝΟΥ</t>
  </si>
  <si>
    <t>ΜΥΡΙΣΗ ΑΡΓΥΡΩ</t>
  </si>
  <si>
    <t>ΑΖ935593</t>
  </si>
  <si>
    <t>ΜΥΡΟΓΙΑΝΝΗ ΑΙΚΑΤΕΡΙΝΗ</t>
  </si>
  <si>
    <t>ΑΒ601693</t>
  </si>
  <si>
    <t>ΓΕΝΙΚΟ ΝΟΣΟΚΟΜΕΙΟ ΚΕΝΤΡΟ ΥΓΕΙΑΣ ΝΕΑΠΟΛΗΣ ΚΡΗΤΗΣ ΔΙΑΛΥΝΑΚΕΙΟ</t>
  </si>
  <si>
    <t>ΜΩΥΣΙΔΗΣ ΚΩΝΣΤΑΝΤΙΝΟΣ</t>
  </si>
  <si>
    <t>ΔΑΜ</t>
  </si>
  <si>
    <t>Ξ890347</t>
  </si>
  <si>
    <t>ΓΕΝΙΚΟ ΝΟΣΟΚΟΜΕΙΟ ΚΑΡΔΙΤΣΑΣ</t>
  </si>
  <si>
    <t>ΝΑΛΜΠΑΝΗ ΜΑΡΙΑ</t>
  </si>
  <si>
    <t>ΑΖ850725</t>
  </si>
  <si>
    <t>ΝΕΣΤΟΡΑ ΧΡΙΣΤΙΝΑ</t>
  </si>
  <si>
    <t>ΑΙ329252</t>
  </si>
  <si>
    <t>Π.Ε.Δ.Υ. ΚΕΝΤΡΟ ΥΓΕΙΑΣ ΑΓΙΟΥ ΝΙΚΟΛΑΟΥ ΧΑΛΚΙΔΙΚΗΣ</t>
  </si>
  <si>
    <t>ΝΙΚΟΛΑΙΔΟΥ ΚΥΡΙΑΚΗ</t>
  </si>
  <si>
    <t>Ρ937095</t>
  </si>
  <si>
    <t>ΝΙΚΟΥ ΠΕΡΙΚΛΗΣ</t>
  </si>
  <si>
    <t>ΕΜΜ</t>
  </si>
  <si>
    <t>ΑΒ434689</t>
  </si>
  <si>
    <t>ΓΕΝΙΚΟ ΝΟΣΟΚΟΜΕΙΟ "ΜΑΜΑΤΣΕΙΟ"-"ΜΠΟΔΟΣΑΚΕΙΟ" ( ΚΟΖΑΝΗΣ" ΜΑΜΑΤΣΕΙΟ")</t>
  </si>
  <si>
    <t>ΝΤΑΣΤΑΜΑΝΗ ΒΑΣΙΛΙΚΗ</t>
  </si>
  <si>
    <t>ΑΙ167742</t>
  </si>
  <si>
    <t>ΝΤΕΡΤΟΥ ΒΑΣΙΛΙΚΗ</t>
  </si>
  <si>
    <t>ΑΖ273486</t>
  </si>
  <si>
    <t>ΓΕΝΙΚΟ ΝΟΣΟΚΟΜΕΙΟ ΑΜΦΙΣΣΑΣ</t>
  </si>
  <si>
    <t>ΝΤΙΒΕΡΗ ΧΡΙΣΤΙΝΑ</t>
  </si>
  <si>
    <t>ΑΗ244935</t>
  </si>
  <si>
    <t>ΝΤΟΥΣΚΑ ΑΜΑΛΙΑ</t>
  </si>
  <si>
    <t>Σ150927</t>
  </si>
  <si>
    <t>ΞΑΝΘΟΠΟΥΛΟΥ ΑΝΑΣΤΑΣΙΑ</t>
  </si>
  <si>
    <t>ΧΡΥ</t>
  </si>
  <si>
    <t>ΑΗ873733</t>
  </si>
  <si>
    <t>ΟΙΚΟΝΟΜΙΔΟΥ ΕΥΑΓΓΕΛΙΑ</t>
  </si>
  <si>
    <t>ΑΕ948338</t>
  </si>
  <si>
    <t>Π.Ε.Δ.Υ.  Π.Π.Ι. ΣΧΟΙΝΟΥΣΑΣ</t>
  </si>
  <si>
    <t>ΟΙΚΟΝΟΜΟΥ ΜΑΡΙΑΝΘΗ</t>
  </si>
  <si>
    <t>Ρ949279</t>
  </si>
  <si>
    <t>ΟΙΚΟΝΟΜΟΥ ΣΠΥΡΙΔΟΥΛΑ</t>
  </si>
  <si>
    <t>Τ258916</t>
  </si>
  <si>
    <t>ΟΡΦΑΝΟΥ ΕΥΣΤΡΑΤΙΑ ΜΑΡΙΑ</t>
  </si>
  <si>
    <t>Φ476404</t>
  </si>
  <si>
    <t>ΠΑΓΩΝΗ ΕΥΑΓΓΕΛΙΑ</t>
  </si>
  <si>
    <t>ΑΒ422398</t>
  </si>
  <si>
    <t>ΠΑΝΑΓΙΩΤΙΔΟΥ ΛΙΟΥΜΠΟΦ</t>
  </si>
  <si>
    <t>Φ957127</t>
  </si>
  <si>
    <t>ΠΑΝΑΓΙΩΤΟΥ ΛΑΜΠΡΙΝΗ ΕΛΕΥΘΕΡΙΑ</t>
  </si>
  <si>
    <t>ΑΕ949870</t>
  </si>
  <si>
    <t>ΠΑΝΑΓΟΥΛΗ ΑΝΤΙΓΟΝΗ</t>
  </si>
  <si>
    <t>Ρ303721</t>
  </si>
  <si>
    <t>ΠΑΝΗ ΕΛΕΝΗ</t>
  </si>
  <si>
    <t>ΑΜ004944</t>
  </si>
  <si>
    <t>ΠΑΝΤΕΛΙΔΟΥ ΑΙΚΑΤΕΡΙΝΗ</t>
  </si>
  <si>
    <t>ΑΙ881538</t>
  </si>
  <si>
    <t>ΠΑΝΤΟΥΛΗ ΑΛΕΞΑΝΔΡΑ</t>
  </si>
  <si>
    <t>Π164216</t>
  </si>
  <si>
    <t>ΠΑΝΕΠΙΣΤΗΜΙΑΚΟ ΓΕΝΙΚΟ ΝΟΣΟΚΟΜΕΙΟ ΙΩΑΝΝΙΝΩΝ</t>
  </si>
  <si>
    <t>ΠΑΠΑ ΑΝΑΣΤΑΣΙΑ</t>
  </si>
  <si>
    <t>ΜΑΡ</t>
  </si>
  <si>
    <t>Χ918256</t>
  </si>
  <si>
    <t>ΠΑΠΑΓΕΩΡΓΙΟΥ ΧΡΙΣΤΙΝΑ</t>
  </si>
  <si>
    <t>ΑΚ026686</t>
  </si>
  <si>
    <t>ΠΑΠΑΔΑΤΟΥ ΑΝΑΣΤΑΣΙΑ</t>
  </si>
  <si>
    <t>Χ718028</t>
  </si>
  <si>
    <t>Π.Ε.Δ.Υ. ΚΕΝΤΡΟ ΥΓΕΙΑΣ ΑΙΓΙΝΑΣ</t>
  </si>
  <si>
    <t>ΠΑΠΑΔΗΜΗΤΡΙΟΥ ΣΤΑΜΑΤΙΝΑ</t>
  </si>
  <si>
    <t>Σ877560</t>
  </si>
  <si>
    <t>ΠΑΠΑΔΟΠΟΥΛΟΥ ΔΕΣΠΟΙΝΑ</t>
  </si>
  <si>
    <t>ΠΟΛ</t>
  </si>
  <si>
    <t>ΑΕ682006</t>
  </si>
  <si>
    <t>ΠΑΠΑΔΟΠΟΥΛΟΥ ΚΩΝΣΤΑΝΤΙΝΑ</t>
  </si>
  <si>
    <t>Τ419764</t>
  </si>
  <si>
    <t>ΓΕΝΙΚΟ ΝΟΣΟΚΟΜΕΙΟ ΜΕΣΣΗΝΙΑΣ  (ΕΔΡΑ ΚΑΛΑΜΑΤΑ) (ΟΡΓ.ΜΟΝΑΔΑ ΕΔΡΑΣ ΚΑΛΑΜΑΤΑ)</t>
  </si>
  <si>
    <t>ΠΑΠΑΔΟΠΟΥΛΟΥ ΜΑΡΙΑ</t>
  </si>
  <si>
    <t>Σ357647</t>
  </si>
  <si>
    <t>ΠΑΠΑΔΟΠΟΥΛΟΥ ΜΑΡΙΝΑ</t>
  </si>
  <si>
    <t>ΑΕ010875</t>
  </si>
  <si>
    <t>ΓΕΝΙΚΟ ΝΟΣΟΚ ΝΙΚΑΙΑΣ ΠΕΙΡΑΙΑ ΑΓ. ΠΑΝΤΕΛΕΗΜΩΝ - ΓΕΝΙΚΟ ΝΟΣΟΚ ΔΥΤ. ΑΤΤΙΚΗΣ ΑΓ. ΒΑΡΒΑΡΑ (ΑΓ.ΒΑΡΒΑΡΑ)</t>
  </si>
  <si>
    <t>ΠΑΠΑΔΟΠΟΥΛΟΥ ΣΟΦΙΑ</t>
  </si>
  <si>
    <t>ΑΓΑ</t>
  </si>
  <si>
    <t>ΑΗ387519</t>
  </si>
  <si>
    <t>ΠΑΠΑΚΩΝΣΤΑΝΤΙΝΟΥ ΑΡΙΣΤΕΙΔΗΣ</t>
  </si>
  <si>
    <t>Ξ537705</t>
  </si>
  <si>
    <t>ΠΑΠΑΚΩΣΤΟΠΟΥΛΟΣ ΙΩΑΝΝΗΣ</t>
  </si>
  <si>
    <t>ΑΙ101456</t>
  </si>
  <si>
    <t>ΠΑΠΑΛΙΑΓΚΑ ΕΥΑΓΓΕΛΙΑ</t>
  </si>
  <si>
    <t>ΠΑΥ</t>
  </si>
  <si>
    <t>ΑΙ846150</t>
  </si>
  <si>
    <t>ΠΑΠΑΜΑΝΟΥ ΧΡΙΣΤΙΝΑ</t>
  </si>
  <si>
    <t>ΑΗ746438</t>
  </si>
  <si>
    <t>ΠΑΠΑΜΙΚΡΟΥΛΗ ΜΑΡΙΑ</t>
  </si>
  <si>
    <t>ΑΚ963137</t>
  </si>
  <si>
    <t>ΠΑΠΑΝΙΚΟΥ ΜΑΡΙΑ</t>
  </si>
  <si>
    <t>Τ928191</t>
  </si>
  <si>
    <t>ΠΑΠΑΣΤΑΥΡΟΥ ΕΥΓΕΝΙΑ</t>
  </si>
  <si>
    <t>Χ459063</t>
  </si>
  <si>
    <t>ΠΑΠΑΣΤΕΡΓΙΟΥ ΑΝΝΑ</t>
  </si>
  <si>
    <t>ΑΣΤ</t>
  </si>
  <si>
    <t>ΑΕ359645</t>
  </si>
  <si>
    <t>ΓΕΝΙΚΟ ΝΟΣΟΚΟΜΕΙΟ ΧΑΛΚΙΔΑΣ - ΓΕΝ. ΝΟΣΟΚ. Κ. Υ. ΚΑΡΥΣΤΟΥ - ΓΕΝ. ΝΟΣΟΚΟΜΕΙΟ - Κ. Υ. ΚΥΜΗΣ (ΚΥΜΗ)</t>
  </si>
  <si>
    <t>ΠΑΠΑΧΑΡΑΛΑΜΠΟΥ ΕΥΔΟΞΙΑ</t>
  </si>
  <si>
    <t>ΑΙ599602</t>
  </si>
  <si>
    <t>ΓΕΝΙΚΟ ΝΟΣΟΚΟΜΕΙΟ ΕΛΕΝΑ ΒΕΝΙΖΕΛΟΥ - ΑΛΕΞΑΝΔΡΑ (ΑΛΕΞΑΝΔΡΑ)</t>
  </si>
  <si>
    <t>ΠΑΠΑΧΑΡΙΣΙΟΥ ΕΛΕΝΗ</t>
  </si>
  <si>
    <t>Ξ663789</t>
  </si>
  <si>
    <t>ΠΑΠΑΧΑΤΖΗ ΕΥΑΓΓΕΛΙΑ</t>
  </si>
  <si>
    <t>ΑΜ369521</t>
  </si>
  <si>
    <t>ΠΑΠΠΑ ΝΤΑΝΙΕΛΑ</t>
  </si>
  <si>
    <t>Σ803899</t>
  </si>
  <si>
    <t>ΠΑΠΠΑΣ ΕΥΑΓΓΕΛΟΣ</t>
  </si>
  <si>
    <t>Χ290938</t>
  </si>
  <si>
    <t>ΠΑΡΙΑΝΟΥ ΔΕΣΠΟΙΝΑ</t>
  </si>
  <si>
    <t>ΑΒ173634</t>
  </si>
  <si>
    <t>ΠΑΡΤΣΑΛΗ ΚΑΛΛΙΟΠΗ</t>
  </si>
  <si>
    <t>ΑΗ844555</t>
  </si>
  <si>
    <t>ΠΑΣΧΑΛΙΔΟΥ ΜΑΡΙΑ</t>
  </si>
  <si>
    <t>ΑΜ404444</t>
  </si>
  <si>
    <t>ΓΕΝΙΚΟ ΝΟΣΟΚΟΜΕΙΟ ΦΛΩΡΙΝΑΣ ΕΛΕΝΗ Θ. ΔΗΜΗΤΡΙΟΥ</t>
  </si>
  <si>
    <t>ΠΑΤΣΑΛΗ ΠΑΝΑΓΙΩΤΑ</t>
  </si>
  <si>
    <t>Χ957729</t>
  </si>
  <si>
    <t>ΠΕΔΙΑΔΙΤΟΥ ΕΡΑΣΜΙΑ</t>
  </si>
  <si>
    <t>Ρ903674</t>
  </si>
  <si>
    <t>ΓΕΝΙΚΟ ΝΟΣΟΚΟΜΕΙΟ ΛΑΣΙΘΙΟΥ (ΑΠΟΚ.ΟΡ.ΜΟΝΑΔΑ ΣΗΤΕΙΑ)</t>
  </si>
  <si>
    <t>ΠΕΡΙΣΤΕΡΗ ΠΕΡΙΣΤΕΡΟΓΛΟΥ ΑΙΚΑΤΕΡΙΝΗ</t>
  </si>
  <si>
    <t>ΑΖ578191</t>
  </si>
  <si>
    <t>ΠΕΤΡΟΒΙΤΣΟΣ ΙΩΑΝΝΗΣ</t>
  </si>
  <si>
    <t>ΑΒ165011</t>
  </si>
  <si>
    <t>ΠΕΤΣΙΑΝΗ ΕΙΡΗΝΗ</t>
  </si>
  <si>
    <t>ΑΒ461490</t>
  </si>
  <si>
    <t>ΠΙΣΙΛΗ ΑΝΑΣΤΑΣΙΑ</t>
  </si>
  <si>
    <t>Ρ606335</t>
  </si>
  <si>
    <t>ΠΛΙΑΤΣΙΚΑ ΜΑΡΙΑ</t>
  </si>
  <si>
    <t>Π422892</t>
  </si>
  <si>
    <t>ΠΟΛΥΔΩΡΟΥ ΙΣΙΔΩΡΑ</t>
  </si>
  <si>
    <t>ΑΜ039787</t>
  </si>
  <si>
    <t>ΠΟΛΥΤΑΡΧΗ ΚΑΛΛΙΟΠΗ</t>
  </si>
  <si>
    <t>ΑΒ638445</t>
  </si>
  <si>
    <t>ΠΟΥΛΟΥ ΑΙΚΑΤΕΡΙΝΗ</t>
  </si>
  <si>
    <t>ΑΕ437207</t>
  </si>
  <si>
    <t>ΡΟΝΤΙΔΗ ΜΥΡΣΙΝΗ-ΒΑΓΙΑ</t>
  </si>
  <si>
    <t>ΑΚ153237</t>
  </si>
  <si>
    <t>ΡΟΣΒΟΓΛΟΥ ΑΡΓΥΡΩ</t>
  </si>
  <si>
    <t>ΑΗ435107</t>
  </si>
  <si>
    <t>Π.Ε.Δ.Υ. ΚΕΝΤΡΟ ΥΓΕΙΑΣ ΠΥΡΓΙΟΥ</t>
  </si>
  <si>
    <t>ΡΟΥΦΟΥ ΜΑΡΙΑ</t>
  </si>
  <si>
    <t>ΑΙ401970</t>
  </si>
  <si>
    <t>ΣΑΒΡΑΚΙΔΟΥ ΗΛΙΑΝΑ</t>
  </si>
  <si>
    <t>ΑΒ229596</t>
  </si>
  <si>
    <t>ΣΑΓΟΠΟΥΛΟΥ ΕΛΕΝΗ</t>
  </si>
  <si>
    <t>ΑΚ154354</t>
  </si>
  <si>
    <t>ΣΑΚΚΑ ΕΛΕΥΘΕΡΙΑ</t>
  </si>
  <si>
    <t>ΑΗ209271</t>
  </si>
  <si>
    <t>ΣΑΚΚΑ ΘΕΟΔΩΡΑ</t>
  </si>
  <si>
    <t>ΑΗ745088</t>
  </si>
  <si>
    <t>ΣΑΛΑΚΟΥΜΑΣ ΕΥΑΓΓΕΛΟΣ</t>
  </si>
  <si>
    <t>ΜΑΤ</t>
  </si>
  <si>
    <t>ΑΒ328838</t>
  </si>
  <si>
    <t>ΓΕΝΙΚΟ ΝΟΣΟΚΟΜΕΙΟ ΛΑΣΙΘΙΟΥ (ΑΠΟΚ.ΟΡ.ΜΟΝΑΔΑ ΙΕΡΑΠΕΤΡΑ)</t>
  </si>
  <si>
    <t>ΣΕΒΑΣΤΙΔΟΥ ΚΛΕΟΠΑΤΡΑ</t>
  </si>
  <si>
    <t>Ξ712721</t>
  </si>
  <si>
    <t>Π.Ε.Δ.Υ. ΚΕΝΤΡΟ ΥΓΕΙΑΣ ΑΜΟΡΓΟΥ</t>
  </si>
  <si>
    <t>ΣΕΝΤΕΜΕΝΤΕ ΑΓΓΕΛΙΚΗ</t>
  </si>
  <si>
    <t>ΑΚ522939</t>
  </si>
  <si>
    <t>Π.Ε.Δ.Υ.  Π.Π.Ι. ΤΗΛΟΥ</t>
  </si>
  <si>
    <t>ΣΗΜΙΤΖΗ ΜΑΓΔΑΛΕΝΑ</t>
  </si>
  <si>
    <t>ΑΖ301213</t>
  </si>
  <si>
    <t>ΣΙΔΗΡΟΠΟΥΛΟΥ ΑΝΝΑ</t>
  </si>
  <si>
    <t>Φ129627</t>
  </si>
  <si>
    <t>ΣΙΟΝΤΗ ΜΑΡΙΑ</t>
  </si>
  <si>
    <t>ΑΗ240672</t>
  </si>
  <si>
    <t>ΣΚΑΝΔΑΛΗ ΧΑΡΑ</t>
  </si>
  <si>
    <t>Τ258013</t>
  </si>
  <si>
    <t>ΣΚΕΝΤΟΥ ΠΑΝΑΓΙΩΤΑ</t>
  </si>
  <si>
    <t>ΑΗ996469</t>
  </si>
  <si>
    <t>ΣΚΟΔΡΑ ΒΑΣΙΛΙΚΗ ΕΙΡΗΝΗ ΧΡΥΣΟΒΑΛΑΝΤΟ</t>
  </si>
  <si>
    <t>ΑΕ464423</t>
  </si>
  <si>
    <t>ΣΜΕΡΑΙΔΟΥ ΧΡΙΣΤΙΝΑ</t>
  </si>
  <si>
    <t>ΑΖ546737</t>
  </si>
  <si>
    <t>ΣΜΥΡΝΑΚΟΣ ΙΩΑΝΝΗΣ</t>
  </si>
  <si>
    <t>ΑΒ455576</t>
  </si>
  <si>
    <t>ΣΟΛΑΤΣΑΡΗ ΚΩΝΣΤΑΝΤΙΝΑ</t>
  </si>
  <si>
    <t>ΑΒ158761</t>
  </si>
  <si>
    <t>ΠΑΝΕΠΙΣΤΗΜΙΑΚΟ ΓΕΝΙΚΟ ΝΟΣ. ΛΑΡΙΣΑΣ  ΓΕΝΙΚΟ ΝΟΣ. ΛΑΡΙΣΑΣ ΚΟΥΤΛΙΜΠΑΝΕΙΟ &amp; ΤΡΙΑΝΤΑΦΥΛΛΕΙΟ (ΛΑΡΙΣΑ)</t>
  </si>
  <si>
    <t>ΣΟΥΜΠΑΣΗ ΒΕΝΕΤΙΑ</t>
  </si>
  <si>
    <t>ΑΕ528108</t>
  </si>
  <si>
    <t>ΣΟΥΦΤΑ ΑΛΕΞΑΝΔΡΑ</t>
  </si>
  <si>
    <t>ΣΤΕ</t>
  </si>
  <si>
    <t>ΑΖ684918</t>
  </si>
  <si>
    <t>ΣΤΑΜΑΝΙΚΗ ΟΥΡΑΝΙΑ</t>
  </si>
  <si>
    <t>ΑΚ986446</t>
  </si>
  <si>
    <t>Π.Ε.Δ.Υ. Κ.Υ. ΤΥΡΝΑΒΟΥ ΛΑΡΙΣΑΣ</t>
  </si>
  <si>
    <t>ΣΤΑΜΟΣ ΠΑΝΤΕΛΗΣ</t>
  </si>
  <si>
    <t>Τ258891</t>
  </si>
  <si>
    <t>ΣΤΑΥΡΙΝΟΥ ΕΛΛΗ</t>
  </si>
  <si>
    <t>ΑΖ437816</t>
  </si>
  <si>
    <t>Π.Ε.Δ.Υ. Π.Π.Ι. ΨΑΡΡΩΝ</t>
  </si>
  <si>
    <t>ΣΤΕΦΑΝΑΚΙΔΟΥ ΑΝΝΑ</t>
  </si>
  <si>
    <t>Χ939655</t>
  </si>
  <si>
    <t xml:space="preserve"> Π.Ε.Δ.Υ. ΚΕΝΤΡΟ ΥΓΕΙΑΣ ΣΤΑΥΡΟΥΠΟΛΗΣ ΞΑΝΘΗΣ</t>
  </si>
  <si>
    <t>ΣΤΕΦΑΝΙΔΟΥ ΙΩΑΝΝΑ</t>
  </si>
  <si>
    <t>ΑΒ729811</t>
  </si>
  <si>
    <t>ΣΤΟΓΙΑΝΝΟΥ ΕΛΕΝΗ</t>
  </si>
  <si>
    <t>ΑΕ345718</t>
  </si>
  <si>
    <t>ΣΤΟΙΧΕΙΟΣ ΑΛΕΞΑΝΔΡΟΣ</t>
  </si>
  <si>
    <t>ΑΕ505221</t>
  </si>
  <si>
    <t>ΣΥΝΟΔΙΝΟΥ-ΒΑΛΛΙΑΝΟΥ ΑΝΔΡΙΑΝΑ</t>
  </si>
  <si>
    <t>ΑΒ597224</t>
  </si>
  <si>
    <t>ΚΕΝΤΡΟ ΥΓΕΙΑΣ ΚΑΠΑΝΔΡΙΤΙΟΥ Π.Ε.Δ.Υ.</t>
  </si>
  <si>
    <t>ΣΩΖΟΣ ΑΛΕΞΑΝΔΡΟΣ</t>
  </si>
  <si>
    <t>Χ009718</t>
  </si>
  <si>
    <t>ΤΑΛΙΟΠΟΥΛΟΥ ΘΩΜΑΗ</t>
  </si>
  <si>
    <t>ΑΗ304590</t>
  </si>
  <si>
    <t>ΤΑΜΠΟΥΡΑΝΤΖΗ ΜΑΡΙΑ</t>
  </si>
  <si>
    <t>Φ052303</t>
  </si>
  <si>
    <t>ΤΑΡΣΙΝΟΥ ΑΓΓΕΛΙΚΗ</t>
  </si>
  <si>
    <t>ΑΖ713817</t>
  </si>
  <si>
    <t>ΤΑΣΗ ΕΥΓΕΝΙΑ</t>
  </si>
  <si>
    <t>ΑΚ250645</t>
  </si>
  <si>
    <t>ΤΑΣΙΝΙΚΟΥ ΔΗΜΗΤΡΑ</t>
  </si>
  <si>
    <t>ΑΙ258829</t>
  </si>
  <si>
    <t>ΤΑΣΟΥΛΑ ΑΙΚΑΤΕΡΙΝΗ</t>
  </si>
  <si>
    <t>ΑΚ384425</t>
  </si>
  <si>
    <t>ΤΖΑΝΑΚΗ ΓΕΩΡΓΙΑ</t>
  </si>
  <si>
    <t>ΑΜ937139</t>
  </si>
  <si>
    <t>Π.Ε.Δ.Υ. ΚΕΝΤΡΟ ΥΓΕΙΑΣ ΜΗΛΟΥ</t>
  </si>
  <si>
    <t>ΤΖΕΒΡΕΝΗ ΦΛΩΡΑ</t>
  </si>
  <si>
    <t>Φ034295</t>
  </si>
  <si>
    <t>ΤΖΕΙΡΑΝΙΔΗΣ ΒΛΑΔΙΜΗΡΟΣ</t>
  </si>
  <si>
    <t>ΒΙΤ</t>
  </si>
  <si>
    <t>ΑΙ384981</t>
  </si>
  <si>
    <t>ΤΖΙΜΑ ΒΑΙΑ</t>
  </si>
  <si>
    <t>ΑΕ285817</t>
  </si>
  <si>
    <t>ΤΖΙΡΟΥΔΗ ΧΡΥΣΟΥΛΑ</t>
  </si>
  <si>
    <t>ΑΕ454020</t>
  </si>
  <si>
    <t>Π.Ε.Δ.Υ. ΚΕΝΤΡΟ ΥΓΕΙΑΣ ΑΡΧΑΓΓΕΛΟΥ</t>
  </si>
  <si>
    <t>ΤΖΟΥΒΑΡΑ ΒΑΣΙΛΙΚΗ</t>
  </si>
  <si>
    <t>ΑΙ848664</t>
  </si>
  <si>
    <t>ΤΖΩΡΤΖΑΤΟΥ ΟΥΡΑΝΙΑ</t>
  </si>
  <si>
    <t>Φ351014</t>
  </si>
  <si>
    <t>ΤΟΠΟΥΖΙΔΗ ΕΙΡΗΝΗ</t>
  </si>
  <si>
    <t>Φ173124</t>
  </si>
  <si>
    <t>ΤΟΠΟΥΖΙΔΗ ΕΛΙΣΑΒΕΤ</t>
  </si>
  <si>
    <t>Φ173125</t>
  </si>
  <si>
    <t>ΤΡΙΑΝΤΑΦΥΛΛΟΠΟΥΛΟΥ ΕΛΕΝΗ</t>
  </si>
  <si>
    <t>ΑΗ324394</t>
  </si>
  <si>
    <t>ΤΣΑΓΓΑΔΑ ΓΙΑΝΝΟΥΛΑ</t>
  </si>
  <si>
    <t>ΑΖ296579</t>
  </si>
  <si>
    <t>ΤΣΑΚΝΑΚΗΣ ΜΙΧΑΗΛ</t>
  </si>
  <si>
    <t>ΑΙ293656</t>
  </si>
  <si>
    <t>ΤΣΑΜΗ ΦΩΤΕΙΝΗ</t>
  </si>
  <si>
    <t>ΑΘΗ</t>
  </si>
  <si>
    <t>Π979687</t>
  </si>
  <si>
    <t>ΤΣΑΜΠΑΛΑΚΗΣ ΝΙΚΗΤΑΣ</t>
  </si>
  <si>
    <t>Χ324635</t>
  </si>
  <si>
    <t>Π.Ε.Δ.Υ. ΚΕΝΤΡΟ ΥΓΕΙΑΣ ΠΑΤΜΟΥ</t>
  </si>
  <si>
    <t>ΤΣΑΡΒΕΝΑ ΑΝΑΣΤΑΣΙΑ</t>
  </si>
  <si>
    <t>ΑΒ876324</t>
  </si>
  <si>
    <t>ΤΣΑΡΙΚΤΣΗ ΚΥΡΙΑΚΗ</t>
  </si>
  <si>
    <t>Π223424</t>
  </si>
  <si>
    <t>ΤΣΕΝΕΚΙΔΟΥ ΗΣΑΙΑ</t>
  </si>
  <si>
    <t>Ξ591531</t>
  </si>
  <si>
    <t>ΤΣΙΑΝΤΗ ΑΘΑΝΑΣΙΑ</t>
  </si>
  <si>
    <t>Χ272209</t>
  </si>
  <si>
    <t>ΤΣΙΑΡΤΣΙΑΝΗ ΑΘΗΝΑ</t>
  </si>
  <si>
    <t>ΑΗ326170</t>
  </si>
  <si>
    <t>ΤΣΙΒΕΡΙΩΤΗ ΕΛΕΥΘΕΡΙΑ</t>
  </si>
  <si>
    <t>Ν451879</t>
  </si>
  <si>
    <t>ΔΕ ΝΟΣΟΚΟΜΩΝ ΦΥΛΑΚΩΝ ΑΣΘΕΝΩΝ</t>
  </si>
  <si>
    <t>ΤΣΙΛΙΛΗ ΕΛΠΙΝΙΚΗ</t>
  </si>
  <si>
    <t>Ρ465435</t>
  </si>
  <si>
    <t>ΤΣΙΟΥΜΑΡΗΣ ΧΡΗΣΤΟΣ</t>
  </si>
  <si>
    <t>ΑΒ426512</t>
  </si>
  <si>
    <t>ΤΣΙΠΛΑΚΙΔΟΥ ΕΥΔΟΞΙΑ</t>
  </si>
  <si>
    <t>Ρ849904</t>
  </si>
  <si>
    <t>ΓΕΝΙΚΟ ΝΟΣΟΚΟΜΕΙΟ ΚΑΒΑΛΑΣ</t>
  </si>
  <si>
    <t>ΤΣΙΠΡΟΠΟΥΛΟΥ ΚΩΝΣΤΑΝΤΙΝΑ</t>
  </si>
  <si>
    <t>ΑΒ594774</t>
  </si>
  <si>
    <t>ΤΣΙΡΚΑ ΜΑΡΙΑΝΘΗ</t>
  </si>
  <si>
    <t>ΑΑ048605</t>
  </si>
  <si>
    <t>ΤΣΙΡΟΓΙΑΝΝΗ ΔΗΜΗΤΡΑ</t>
  </si>
  <si>
    <t>ΙΓΝ</t>
  </si>
  <si>
    <t>Φ213190</t>
  </si>
  <si>
    <t>ΤΣΙΩΝΑ ΦΩΤΕΙΝΗ</t>
  </si>
  <si>
    <t>ΑΑ456585</t>
  </si>
  <si>
    <t>ΤΣΟΚΑ ΜΑΡΙΑ</t>
  </si>
  <si>
    <t>ΑΙ353144</t>
  </si>
  <si>
    <t>ΤΣΩΝΗ ΑΙΚΑΤΕΡΙΝΗ</t>
  </si>
  <si>
    <t>ΑΙ486389</t>
  </si>
  <si>
    <t>ΦΑΝΗ ΕΥΑΝΘΙΑ</t>
  </si>
  <si>
    <t>ΑΖ102933</t>
  </si>
  <si>
    <t>ΦΟΥΝΤΑ ΟΥΡΑΝΙΑ</t>
  </si>
  <si>
    <t>Τ351333</t>
  </si>
  <si>
    <t>ΦΡΟΥΜΗ ΑΝΝΑ</t>
  </si>
  <si>
    <t>ΤΣΑ</t>
  </si>
  <si>
    <t>ΑΙ924295</t>
  </si>
  <si>
    <t>ΦΩΤΙΑΔΟΥ ΟΛΥΜΠΙΑΔΑ</t>
  </si>
  <si>
    <t>ΑΒ377919</t>
  </si>
  <si>
    <t>ΦΩΤΟΠΟΥΛΟΥ ΓΕΩΡΓΙΑ</t>
  </si>
  <si>
    <t>ΑΒ703043</t>
  </si>
  <si>
    <t>ΧΑΙΤΑ ΒΑΡΒΑΡΑ</t>
  </si>
  <si>
    <t>ΑΗ116445</t>
  </si>
  <si>
    <t>ΧΑΛΑΣΤΡΑ ΑΙΚΑΤΕΡΙΝΗ</t>
  </si>
  <si>
    <t>ΒΥΡ</t>
  </si>
  <si>
    <t>Χ291586</t>
  </si>
  <si>
    <t>ΧΑΡΙΝΟΥ ΣΕΒΑΣΤΗ</t>
  </si>
  <si>
    <t>Ν939368</t>
  </si>
  <si>
    <t>Π.Ε.Δ.Υ. ΚΕΝΤΡΟ ΥΓΕΙΑΣ ΚΑΡΠΑΘΟΥ</t>
  </si>
  <si>
    <t>ΧΑΡΜΠΑ ΧΡΙΣΤΙΝΑ-ΙΩΑΝΝΑ</t>
  </si>
  <si>
    <t>ΑΗ284694</t>
  </si>
  <si>
    <t>ΧΑΡΟΥ ΚΩΝΣΤΑΝΤΙΝΙΑ</t>
  </si>
  <si>
    <t>Π445884</t>
  </si>
  <si>
    <t>ΧΑΤΖΗΓΕΩΡΓΙΑΔΗ ΑΝΝΑ</t>
  </si>
  <si>
    <t>Μ947237</t>
  </si>
  <si>
    <t>ΧΑΤΖΗΜΙΧΑΛΗΣ ΑΘΑΝΑΣΙΟΣ</t>
  </si>
  <si>
    <t>ΑΒ472869</t>
  </si>
  <si>
    <t>ΧΑΤΖΟΥΔΗ ΚΥΡΙΑΚΗ</t>
  </si>
  <si>
    <t>ΑΒ361391</t>
  </si>
  <si>
    <t>Π.Ε.Δ.Υ.  Π.Π.Ι. ΗΡΑΚΛΕΙΑΣ</t>
  </si>
  <si>
    <t>ΧΙΩΤΗ ΜΑΡΙΑ</t>
  </si>
  <si>
    <t>Σ500894</t>
  </si>
  <si>
    <t>ΧΟΝΤΟΥ ΔΗΜΗΤΡΑ</t>
  </si>
  <si>
    <t>ΛΑΜ</t>
  </si>
  <si>
    <t>ΑΗ220036</t>
  </si>
  <si>
    <t>ΧΡΗΣΤΕΑ ΕΥΑΓΓΕΛΙΑ-ΜΑΡΙΑ</t>
  </si>
  <si>
    <t>ΑΚ956146</t>
  </si>
  <si>
    <t>ΧΡΗΣΤΟΥ ΕΙΡΗΝΗ</t>
  </si>
  <si>
    <t>ΑΗ302345</t>
  </si>
  <si>
    <t>ΧΡΙΣΤΟΔΟΥΛΟΥ ΑΝΝΑ</t>
  </si>
  <si>
    <t>Σ390910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</si>
</sst>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spans="1:13" ht="15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</row>
    <row r="7" spans="1:13" ht="15">
      <c r="A7">
        <v>1</v>
      </c>
      <c r="B7">
        <v>7023</v>
      </c>
      <c r="C7" t="s">
        <v>16</v>
      </c>
      <c r="D7" t="s">
        <v>17</v>
      </c>
      <c r="E7" t="s">
        <v>18</v>
      </c>
      <c r="F7" t="str">
        <f>"201511040381"</f>
        <v>201511040381</v>
      </c>
      <c r="G7" t="s">
        <v>19</v>
      </c>
      <c r="H7" t="s">
        <v>20</v>
      </c>
      <c r="I7">
        <v>801</v>
      </c>
      <c r="J7" t="s">
        <v>21</v>
      </c>
      <c r="L7" t="s">
        <v>22</v>
      </c>
      <c r="M7">
        <v>1600</v>
      </c>
    </row>
    <row r="8" spans="1:13" ht="15">
      <c r="A8">
        <v>2</v>
      </c>
      <c r="B8">
        <v>6428</v>
      </c>
      <c r="C8" t="s">
        <v>23</v>
      </c>
      <c r="D8" t="s">
        <v>24</v>
      </c>
      <c r="E8" t="s">
        <v>25</v>
      </c>
      <c r="F8" t="str">
        <f>"201511034206"</f>
        <v>201511034206</v>
      </c>
      <c r="G8" t="s">
        <v>26</v>
      </c>
      <c r="H8" t="s">
        <v>20</v>
      </c>
      <c r="I8">
        <v>840</v>
      </c>
      <c r="J8" t="s">
        <v>21</v>
      </c>
      <c r="M8">
        <v>1838</v>
      </c>
    </row>
    <row r="9" spans="1:13" ht="15">
      <c r="A9">
        <v>3</v>
      </c>
      <c r="B9">
        <v>1930</v>
      </c>
      <c r="C9" t="s">
        <v>27</v>
      </c>
      <c r="D9" t="s">
        <v>28</v>
      </c>
      <c r="E9" t="s">
        <v>29</v>
      </c>
      <c r="F9" t="str">
        <f>"200807000811"</f>
        <v>200807000811</v>
      </c>
      <c r="G9" t="s">
        <v>30</v>
      </c>
      <c r="H9" t="s">
        <v>31</v>
      </c>
      <c r="I9">
        <v>937</v>
      </c>
      <c r="J9" t="s">
        <v>21</v>
      </c>
      <c r="L9" t="s">
        <v>32</v>
      </c>
      <c r="M9">
        <v>1350</v>
      </c>
    </row>
    <row r="10" spans="1:13" ht="15">
      <c r="A10">
        <v>4</v>
      </c>
      <c r="B10">
        <v>2783</v>
      </c>
      <c r="C10" t="s">
        <v>33</v>
      </c>
      <c r="D10" t="s">
        <v>34</v>
      </c>
      <c r="E10" t="s">
        <v>35</v>
      </c>
      <c r="F10" t="str">
        <f>"201511021211"</f>
        <v>201511021211</v>
      </c>
      <c r="G10" t="s">
        <v>36</v>
      </c>
      <c r="H10" t="s">
        <v>37</v>
      </c>
      <c r="I10">
        <v>946</v>
      </c>
      <c r="J10" t="s">
        <v>21</v>
      </c>
      <c r="K10">
        <v>6</v>
      </c>
      <c r="M10">
        <v>1831</v>
      </c>
    </row>
    <row r="11" spans="1:13" ht="15">
      <c r="A11">
        <v>5</v>
      </c>
      <c r="B11">
        <v>12557</v>
      </c>
      <c r="C11" t="s">
        <v>38</v>
      </c>
      <c r="D11" t="s">
        <v>28</v>
      </c>
      <c r="E11" t="s">
        <v>39</v>
      </c>
      <c r="F11" t="str">
        <f>"201406001873"</f>
        <v>201406001873</v>
      </c>
      <c r="G11" t="s">
        <v>19</v>
      </c>
      <c r="H11" t="s">
        <v>20</v>
      </c>
      <c r="I11">
        <v>801</v>
      </c>
      <c r="J11" t="s">
        <v>21</v>
      </c>
      <c r="L11" t="s">
        <v>40</v>
      </c>
      <c r="M11">
        <v>1274.5</v>
      </c>
    </row>
    <row r="12" spans="1:13" ht="15">
      <c r="A12">
        <v>6</v>
      </c>
      <c r="B12">
        <v>6841</v>
      </c>
      <c r="C12" t="s">
        <v>41</v>
      </c>
      <c r="D12" t="s">
        <v>42</v>
      </c>
      <c r="E12" t="s">
        <v>43</v>
      </c>
      <c r="F12" t="str">
        <f>"201511034980"</f>
        <v>201511034980</v>
      </c>
      <c r="G12" t="s">
        <v>44</v>
      </c>
      <c r="H12" t="s">
        <v>45</v>
      </c>
      <c r="I12">
        <v>962</v>
      </c>
      <c r="J12" t="s">
        <v>21</v>
      </c>
      <c r="M12">
        <v>1711.5</v>
      </c>
    </row>
    <row r="13" spans="1:13" ht="15">
      <c r="A13">
        <v>7</v>
      </c>
      <c r="B13">
        <v>8036</v>
      </c>
      <c r="C13" t="s">
        <v>46</v>
      </c>
      <c r="D13" t="s">
        <v>47</v>
      </c>
      <c r="E13" t="s">
        <v>48</v>
      </c>
      <c r="F13" t="str">
        <f>"201406013632"</f>
        <v>201406013632</v>
      </c>
      <c r="G13" t="s">
        <v>49</v>
      </c>
      <c r="H13" t="s">
        <v>20</v>
      </c>
      <c r="I13">
        <v>822</v>
      </c>
      <c r="J13" t="s">
        <v>21</v>
      </c>
      <c r="L13" t="s">
        <v>40</v>
      </c>
      <c r="M13">
        <v>1274.5</v>
      </c>
    </row>
    <row r="14" spans="1:13" ht="15">
      <c r="A14">
        <v>8</v>
      </c>
      <c r="B14">
        <v>11738</v>
      </c>
      <c r="C14" t="s">
        <v>50</v>
      </c>
      <c r="D14" t="s">
        <v>51</v>
      </c>
      <c r="E14" t="s">
        <v>52</v>
      </c>
      <c r="F14" t="str">
        <f>"201511036410"</f>
        <v>201511036410</v>
      </c>
      <c r="G14" t="s">
        <v>19</v>
      </c>
      <c r="H14" t="s">
        <v>20</v>
      </c>
      <c r="I14">
        <v>801</v>
      </c>
      <c r="J14" t="s">
        <v>21</v>
      </c>
      <c r="L14" t="s">
        <v>53</v>
      </c>
      <c r="M14">
        <v>1684</v>
      </c>
    </row>
    <row r="15" spans="1:13" ht="15">
      <c r="A15">
        <v>9</v>
      </c>
      <c r="B15">
        <v>10255</v>
      </c>
      <c r="C15" t="s">
        <v>54</v>
      </c>
      <c r="D15" t="s">
        <v>51</v>
      </c>
      <c r="E15" t="s">
        <v>55</v>
      </c>
      <c r="F15" t="str">
        <f>"201511005854"</f>
        <v>201511005854</v>
      </c>
      <c r="G15" t="s">
        <v>56</v>
      </c>
      <c r="H15" t="s">
        <v>20</v>
      </c>
      <c r="I15">
        <v>865</v>
      </c>
      <c r="J15" t="s">
        <v>21</v>
      </c>
      <c r="M15">
        <v>1882.5</v>
      </c>
    </row>
    <row r="16" spans="1:13" ht="15">
      <c r="A16">
        <v>10</v>
      </c>
      <c r="B16">
        <v>10481</v>
      </c>
      <c r="C16" t="s">
        <v>57</v>
      </c>
      <c r="D16" t="s">
        <v>58</v>
      </c>
      <c r="E16" t="s">
        <v>59</v>
      </c>
      <c r="F16" t="str">
        <f>"201511041572"</f>
        <v>201511041572</v>
      </c>
      <c r="G16" t="s">
        <v>60</v>
      </c>
      <c r="H16" t="s">
        <v>20</v>
      </c>
      <c r="I16">
        <v>812</v>
      </c>
      <c r="J16" t="s">
        <v>21</v>
      </c>
      <c r="L16" t="s">
        <v>61</v>
      </c>
      <c r="M16">
        <v>1674.9</v>
      </c>
    </row>
    <row r="17" spans="1:13" ht="15">
      <c r="A17">
        <v>11</v>
      </c>
      <c r="B17">
        <v>4671</v>
      </c>
      <c r="C17" t="s">
        <v>62</v>
      </c>
      <c r="D17" t="s">
        <v>63</v>
      </c>
      <c r="E17" t="s">
        <v>64</v>
      </c>
      <c r="F17" t="str">
        <f>"201511020341"</f>
        <v>201511020341</v>
      </c>
      <c r="G17" t="s">
        <v>65</v>
      </c>
      <c r="H17" t="s">
        <v>20</v>
      </c>
      <c r="I17">
        <v>842</v>
      </c>
      <c r="J17" t="s">
        <v>21</v>
      </c>
      <c r="L17" t="s">
        <v>61</v>
      </c>
      <c r="M17">
        <v>1582.4</v>
      </c>
    </row>
    <row r="18" spans="1:13" ht="15">
      <c r="A18">
        <v>12</v>
      </c>
      <c r="B18">
        <v>12385</v>
      </c>
      <c r="C18" t="s">
        <v>66</v>
      </c>
      <c r="D18" t="s">
        <v>28</v>
      </c>
      <c r="E18" t="s">
        <v>67</v>
      </c>
      <c r="F18" t="str">
        <f>"201411001207"</f>
        <v>201411001207</v>
      </c>
      <c r="G18" t="s">
        <v>68</v>
      </c>
      <c r="H18" t="s">
        <v>69</v>
      </c>
      <c r="I18">
        <v>954</v>
      </c>
      <c r="J18" t="s">
        <v>21</v>
      </c>
      <c r="L18" t="s">
        <v>61</v>
      </c>
      <c r="M18">
        <v>1663</v>
      </c>
    </row>
    <row r="19" spans="1:13" ht="15">
      <c r="A19">
        <v>13</v>
      </c>
      <c r="B19">
        <v>6674</v>
      </c>
      <c r="C19" t="s">
        <v>70</v>
      </c>
      <c r="D19" t="s">
        <v>58</v>
      </c>
      <c r="E19" t="s">
        <v>71</v>
      </c>
      <c r="F19" t="str">
        <f>"201511010813"</f>
        <v>201511010813</v>
      </c>
      <c r="G19" t="s">
        <v>72</v>
      </c>
      <c r="H19" t="s">
        <v>20</v>
      </c>
      <c r="I19">
        <v>843</v>
      </c>
      <c r="J19" t="s">
        <v>21</v>
      </c>
      <c r="M19">
        <v>1835</v>
      </c>
    </row>
    <row r="20" spans="1:13" ht="15">
      <c r="A20">
        <v>14</v>
      </c>
      <c r="B20">
        <v>8024</v>
      </c>
      <c r="C20" t="s">
        <v>73</v>
      </c>
      <c r="D20" t="s">
        <v>74</v>
      </c>
      <c r="E20" t="s">
        <v>75</v>
      </c>
      <c r="F20" t="str">
        <f>"201406005481"</f>
        <v>201406005481</v>
      </c>
      <c r="G20" t="s">
        <v>76</v>
      </c>
      <c r="H20" t="s">
        <v>20</v>
      </c>
      <c r="I20">
        <v>873</v>
      </c>
      <c r="J20" t="s">
        <v>21</v>
      </c>
      <c r="L20" t="s">
        <v>32</v>
      </c>
      <c r="M20">
        <v>1300</v>
      </c>
    </row>
    <row r="21" spans="1:13" ht="15">
      <c r="A21">
        <v>15</v>
      </c>
      <c r="B21">
        <v>267</v>
      </c>
      <c r="C21" t="s">
        <v>77</v>
      </c>
      <c r="D21" t="s">
        <v>24</v>
      </c>
      <c r="E21" t="s">
        <v>78</v>
      </c>
      <c r="F21" t="str">
        <f>"201511025508"</f>
        <v>201511025508</v>
      </c>
      <c r="G21" t="s">
        <v>79</v>
      </c>
      <c r="H21" t="s">
        <v>80</v>
      </c>
      <c r="I21">
        <v>829</v>
      </c>
      <c r="J21" t="s">
        <v>21</v>
      </c>
      <c r="K21">
        <v>6</v>
      </c>
      <c r="M21">
        <v>1096</v>
      </c>
    </row>
    <row r="22" spans="1:13" ht="15">
      <c r="A22">
        <v>16</v>
      </c>
      <c r="B22">
        <v>9048</v>
      </c>
      <c r="C22" t="s">
        <v>81</v>
      </c>
      <c r="D22" t="s">
        <v>82</v>
      </c>
      <c r="E22" t="s">
        <v>83</v>
      </c>
      <c r="F22" t="str">
        <f>"201511030817"</f>
        <v>201511030817</v>
      </c>
      <c r="G22" t="s">
        <v>84</v>
      </c>
      <c r="H22" t="s">
        <v>31</v>
      </c>
      <c r="I22">
        <v>928</v>
      </c>
      <c r="J22" t="s">
        <v>21</v>
      </c>
      <c r="M22">
        <v>1938</v>
      </c>
    </row>
    <row r="23" spans="1:13" ht="15">
      <c r="A23">
        <v>17</v>
      </c>
      <c r="B23">
        <v>456</v>
      </c>
      <c r="C23" t="s">
        <v>85</v>
      </c>
      <c r="D23" t="s">
        <v>86</v>
      </c>
      <c r="E23" t="s">
        <v>87</v>
      </c>
      <c r="F23" t="str">
        <f>"201511028018"</f>
        <v>201511028018</v>
      </c>
      <c r="G23" t="s">
        <v>88</v>
      </c>
      <c r="H23" t="s">
        <v>20</v>
      </c>
      <c r="I23">
        <v>876</v>
      </c>
      <c r="J23" t="s">
        <v>21</v>
      </c>
      <c r="K23">
        <v>6</v>
      </c>
      <c r="L23" t="s">
        <v>89</v>
      </c>
      <c r="M23">
        <v>1005.2</v>
      </c>
    </row>
    <row r="24" spans="1:13" ht="15">
      <c r="A24">
        <v>18</v>
      </c>
      <c r="B24">
        <v>14298</v>
      </c>
      <c r="C24" t="s">
        <v>90</v>
      </c>
      <c r="D24" t="s">
        <v>58</v>
      </c>
      <c r="E24" t="s">
        <v>91</v>
      </c>
      <c r="F24" t="str">
        <f>"201406003575"</f>
        <v>201406003575</v>
      </c>
      <c r="G24" t="s">
        <v>92</v>
      </c>
      <c r="H24" t="s">
        <v>31</v>
      </c>
      <c r="I24">
        <v>934</v>
      </c>
      <c r="J24" t="s">
        <v>21</v>
      </c>
      <c r="L24" t="s">
        <v>32</v>
      </c>
      <c r="M24">
        <v>1368</v>
      </c>
    </row>
    <row r="25" spans="1:13" ht="15">
      <c r="A25">
        <v>19</v>
      </c>
      <c r="B25">
        <v>8824</v>
      </c>
      <c r="C25" t="s">
        <v>93</v>
      </c>
      <c r="D25" t="s">
        <v>94</v>
      </c>
      <c r="E25" t="s">
        <v>95</v>
      </c>
      <c r="F25" t="str">
        <f>"201211000087"</f>
        <v>201211000087</v>
      </c>
      <c r="G25" t="s">
        <v>76</v>
      </c>
      <c r="H25" t="s">
        <v>20</v>
      </c>
      <c r="I25">
        <v>873</v>
      </c>
      <c r="J25" t="s">
        <v>21</v>
      </c>
      <c r="L25" t="s">
        <v>96</v>
      </c>
      <c r="M25">
        <v>1250</v>
      </c>
    </row>
    <row r="26" spans="1:13" ht="15">
      <c r="A26">
        <v>20</v>
      </c>
      <c r="B26">
        <v>524</v>
      </c>
      <c r="C26" t="s">
        <v>97</v>
      </c>
      <c r="D26" t="s">
        <v>98</v>
      </c>
      <c r="E26" t="s">
        <v>99</v>
      </c>
      <c r="F26" t="str">
        <f>"201511022183"</f>
        <v>201511022183</v>
      </c>
      <c r="G26" t="s">
        <v>100</v>
      </c>
      <c r="H26" t="s">
        <v>20</v>
      </c>
      <c r="I26">
        <v>834</v>
      </c>
      <c r="J26" t="s">
        <v>21</v>
      </c>
      <c r="K26">
        <v>6</v>
      </c>
      <c r="M26">
        <v>1838</v>
      </c>
    </row>
    <row r="27" spans="1:13" ht="15">
      <c r="A27">
        <v>21</v>
      </c>
      <c r="B27">
        <v>6602</v>
      </c>
      <c r="C27" t="s">
        <v>101</v>
      </c>
      <c r="D27" t="s">
        <v>82</v>
      </c>
      <c r="E27" t="s">
        <v>102</v>
      </c>
      <c r="F27" t="str">
        <f>"201511041473"</f>
        <v>201511041473</v>
      </c>
      <c r="G27" t="s">
        <v>60</v>
      </c>
      <c r="H27" t="s">
        <v>20</v>
      </c>
      <c r="I27">
        <v>812</v>
      </c>
      <c r="J27" t="s">
        <v>21</v>
      </c>
      <c r="L27" t="s">
        <v>61</v>
      </c>
      <c r="M27">
        <v>1624</v>
      </c>
    </row>
    <row r="28" spans="1:13" ht="15">
      <c r="A28">
        <v>22</v>
      </c>
      <c r="B28">
        <v>3425</v>
      </c>
      <c r="C28" t="s">
        <v>103</v>
      </c>
      <c r="D28" t="s">
        <v>82</v>
      </c>
      <c r="E28" t="s">
        <v>104</v>
      </c>
      <c r="F28" t="str">
        <f>"201411001410"</f>
        <v>201411001410</v>
      </c>
      <c r="G28" t="s">
        <v>105</v>
      </c>
      <c r="H28" t="s">
        <v>20</v>
      </c>
      <c r="I28">
        <v>805</v>
      </c>
      <c r="J28" t="s">
        <v>21</v>
      </c>
      <c r="L28" t="s">
        <v>32</v>
      </c>
      <c r="M28">
        <v>1285.7</v>
      </c>
    </row>
    <row r="29" spans="1:13" ht="15">
      <c r="A29">
        <v>23</v>
      </c>
      <c r="B29">
        <v>6979</v>
      </c>
      <c r="C29" t="s">
        <v>106</v>
      </c>
      <c r="D29" t="s">
        <v>58</v>
      </c>
      <c r="E29" t="s">
        <v>107</v>
      </c>
      <c r="F29" t="str">
        <f>"201511041264"</f>
        <v>201511041264</v>
      </c>
      <c r="G29" t="s">
        <v>76</v>
      </c>
      <c r="H29" t="s">
        <v>20</v>
      </c>
      <c r="I29">
        <v>873</v>
      </c>
      <c r="J29" t="s">
        <v>21</v>
      </c>
      <c r="L29" t="s">
        <v>61</v>
      </c>
      <c r="M29">
        <v>1697.2</v>
      </c>
    </row>
    <row r="30" spans="1:13" ht="15">
      <c r="A30">
        <v>24</v>
      </c>
      <c r="B30">
        <v>13898</v>
      </c>
      <c r="C30" t="s">
        <v>108</v>
      </c>
      <c r="D30" t="s">
        <v>63</v>
      </c>
      <c r="E30" t="s">
        <v>109</v>
      </c>
      <c r="F30" t="str">
        <f>"200901000634"</f>
        <v>200901000634</v>
      </c>
      <c r="G30" t="s">
        <v>110</v>
      </c>
      <c r="H30" t="s">
        <v>80</v>
      </c>
      <c r="I30">
        <v>803</v>
      </c>
      <c r="J30" t="s">
        <v>21</v>
      </c>
      <c r="L30" t="s">
        <v>61</v>
      </c>
      <c r="M30">
        <v>1475</v>
      </c>
    </row>
    <row r="31" spans="1:13" ht="15">
      <c r="A31">
        <v>25</v>
      </c>
      <c r="B31">
        <v>944</v>
      </c>
      <c r="C31" t="s">
        <v>111</v>
      </c>
      <c r="D31" t="s">
        <v>58</v>
      </c>
      <c r="E31" t="s">
        <v>112</v>
      </c>
      <c r="F31" t="str">
        <f>"201511025264"</f>
        <v>201511025264</v>
      </c>
      <c r="G31" t="s">
        <v>105</v>
      </c>
      <c r="H31" t="s">
        <v>113</v>
      </c>
      <c r="I31">
        <v>895</v>
      </c>
      <c r="J31" t="s">
        <v>21</v>
      </c>
      <c r="L31" t="s">
        <v>32</v>
      </c>
      <c r="M31">
        <v>1280</v>
      </c>
    </row>
    <row r="32" spans="1:13" ht="15">
      <c r="A32">
        <v>26</v>
      </c>
      <c r="B32">
        <v>1563</v>
      </c>
      <c r="C32" t="s">
        <v>114</v>
      </c>
      <c r="D32" t="s">
        <v>115</v>
      </c>
      <c r="E32" t="s">
        <v>116</v>
      </c>
      <c r="F32" t="str">
        <f>"201407000192"</f>
        <v>201407000192</v>
      </c>
      <c r="G32" t="s">
        <v>117</v>
      </c>
      <c r="H32" t="s">
        <v>113</v>
      </c>
      <c r="I32">
        <v>904</v>
      </c>
      <c r="J32" t="s">
        <v>21</v>
      </c>
      <c r="L32" t="s">
        <v>32</v>
      </c>
      <c r="M32">
        <v>1300</v>
      </c>
    </row>
    <row r="33" spans="1:13" ht="15">
      <c r="A33">
        <v>27</v>
      </c>
      <c r="B33">
        <v>17112</v>
      </c>
      <c r="C33" t="s">
        <v>118</v>
      </c>
      <c r="D33" t="s">
        <v>119</v>
      </c>
      <c r="E33" t="s">
        <v>120</v>
      </c>
      <c r="F33" t="str">
        <f>"201511020981"</f>
        <v>201511020981</v>
      </c>
      <c r="G33" t="s">
        <v>121</v>
      </c>
      <c r="H33" t="s">
        <v>20</v>
      </c>
      <c r="I33">
        <v>891</v>
      </c>
      <c r="J33" t="s">
        <v>21</v>
      </c>
      <c r="M33">
        <v>1857</v>
      </c>
    </row>
    <row r="34" spans="1:13" ht="15">
      <c r="A34">
        <v>28</v>
      </c>
      <c r="B34">
        <v>16991</v>
      </c>
      <c r="C34" t="s">
        <v>122</v>
      </c>
      <c r="D34" t="s">
        <v>123</v>
      </c>
      <c r="E34" t="s">
        <v>124</v>
      </c>
      <c r="F34" t="str">
        <f>"201510000107"</f>
        <v>201510000107</v>
      </c>
      <c r="G34" t="s">
        <v>125</v>
      </c>
      <c r="H34" t="s">
        <v>20</v>
      </c>
      <c r="I34">
        <v>874</v>
      </c>
      <c r="J34" t="s">
        <v>21</v>
      </c>
      <c r="L34" t="s">
        <v>32</v>
      </c>
      <c r="M34">
        <v>1320</v>
      </c>
    </row>
    <row r="35" spans="1:13" ht="15">
      <c r="A35">
        <v>29</v>
      </c>
      <c r="B35">
        <v>3006</v>
      </c>
      <c r="C35" t="s">
        <v>126</v>
      </c>
      <c r="D35" t="s">
        <v>115</v>
      </c>
      <c r="E35" t="s">
        <v>127</v>
      </c>
      <c r="F35" t="str">
        <f>"201510001836"</f>
        <v>201510001836</v>
      </c>
      <c r="G35" t="s">
        <v>128</v>
      </c>
      <c r="H35" t="s">
        <v>113</v>
      </c>
      <c r="I35">
        <v>920</v>
      </c>
      <c r="J35" t="s">
        <v>21</v>
      </c>
      <c r="K35">
        <v>6</v>
      </c>
      <c r="M35">
        <v>1588.2</v>
      </c>
    </row>
    <row r="36" spans="1:13" ht="15">
      <c r="A36">
        <v>30</v>
      </c>
      <c r="B36">
        <v>6924</v>
      </c>
      <c r="C36" t="s">
        <v>129</v>
      </c>
      <c r="D36" t="s">
        <v>130</v>
      </c>
      <c r="E36" t="s">
        <v>131</v>
      </c>
      <c r="F36" t="str">
        <f>"201511011599"</f>
        <v>201511011599</v>
      </c>
      <c r="G36" t="s">
        <v>19</v>
      </c>
      <c r="H36" t="s">
        <v>20</v>
      </c>
      <c r="I36">
        <v>801</v>
      </c>
      <c r="J36" t="s">
        <v>21</v>
      </c>
      <c r="L36" t="s">
        <v>61</v>
      </c>
      <c r="M36">
        <v>1630.5</v>
      </c>
    </row>
    <row r="37" spans="1:13" ht="15">
      <c r="A37">
        <v>31</v>
      </c>
      <c r="B37">
        <v>4972</v>
      </c>
      <c r="C37" t="s">
        <v>132</v>
      </c>
      <c r="D37" t="s">
        <v>133</v>
      </c>
      <c r="E37" t="s">
        <v>134</v>
      </c>
      <c r="F37" t="str">
        <f>"200712004561"</f>
        <v>200712004561</v>
      </c>
      <c r="G37" t="s">
        <v>135</v>
      </c>
      <c r="H37" t="s">
        <v>136</v>
      </c>
      <c r="I37">
        <v>947</v>
      </c>
      <c r="J37" t="s">
        <v>21</v>
      </c>
      <c r="M37">
        <v>1728</v>
      </c>
    </row>
    <row r="38" spans="1:13" ht="15">
      <c r="A38">
        <v>32</v>
      </c>
      <c r="B38">
        <v>2013</v>
      </c>
      <c r="C38" t="s">
        <v>137</v>
      </c>
      <c r="D38" t="s">
        <v>138</v>
      </c>
      <c r="E38" t="s">
        <v>139</v>
      </c>
      <c r="F38" t="str">
        <f>"201511008487"</f>
        <v>201511008487</v>
      </c>
      <c r="G38" t="s">
        <v>140</v>
      </c>
      <c r="H38" t="s">
        <v>20</v>
      </c>
      <c r="I38">
        <v>845</v>
      </c>
      <c r="J38" t="s">
        <v>21</v>
      </c>
      <c r="M38">
        <v>1831</v>
      </c>
    </row>
    <row r="39" spans="1:13" ht="15">
      <c r="A39">
        <v>33</v>
      </c>
      <c r="B39">
        <v>7502</v>
      </c>
      <c r="C39" t="s">
        <v>141</v>
      </c>
      <c r="D39" t="s">
        <v>58</v>
      </c>
      <c r="E39" t="s">
        <v>142</v>
      </c>
      <c r="F39" t="str">
        <f>"201511023581"</f>
        <v>201511023581</v>
      </c>
      <c r="G39" t="s">
        <v>19</v>
      </c>
      <c r="H39" t="s">
        <v>20</v>
      </c>
      <c r="I39">
        <v>801</v>
      </c>
      <c r="J39" t="s">
        <v>21</v>
      </c>
      <c r="L39" t="s">
        <v>32</v>
      </c>
      <c r="M39">
        <v>1300</v>
      </c>
    </row>
    <row r="40" spans="1:13" ht="15">
      <c r="A40">
        <v>34</v>
      </c>
      <c r="B40">
        <v>16565</v>
      </c>
      <c r="C40" t="s">
        <v>143</v>
      </c>
      <c r="D40" t="s">
        <v>24</v>
      </c>
      <c r="E40" t="s">
        <v>144</v>
      </c>
      <c r="F40" t="str">
        <f>"201511005731"</f>
        <v>201511005731</v>
      </c>
      <c r="G40" t="s">
        <v>145</v>
      </c>
      <c r="H40" t="s">
        <v>20</v>
      </c>
      <c r="I40">
        <v>844</v>
      </c>
      <c r="J40" t="s">
        <v>21</v>
      </c>
      <c r="L40" t="s">
        <v>32</v>
      </c>
      <c r="M40">
        <v>1280</v>
      </c>
    </row>
    <row r="41" spans="1:13" ht="15">
      <c r="A41">
        <v>35</v>
      </c>
      <c r="B41">
        <v>17575</v>
      </c>
      <c r="C41" t="s">
        <v>146</v>
      </c>
      <c r="D41" t="s">
        <v>63</v>
      </c>
      <c r="E41" t="s">
        <v>147</v>
      </c>
      <c r="F41" t="str">
        <f>"201511030344"</f>
        <v>201511030344</v>
      </c>
      <c r="G41" t="s">
        <v>148</v>
      </c>
      <c r="H41" t="s">
        <v>149</v>
      </c>
      <c r="I41">
        <v>927</v>
      </c>
      <c r="J41" t="s">
        <v>21</v>
      </c>
      <c r="K41">
        <v>6</v>
      </c>
      <c r="M41">
        <v>1540</v>
      </c>
    </row>
    <row r="42" spans="1:13" ht="15">
      <c r="A42">
        <v>36</v>
      </c>
      <c r="B42">
        <v>1410</v>
      </c>
      <c r="C42" t="s">
        <v>150</v>
      </c>
      <c r="D42" t="s">
        <v>151</v>
      </c>
      <c r="E42" t="s">
        <v>152</v>
      </c>
      <c r="F42" t="str">
        <f>"201511036917"</f>
        <v>201511036917</v>
      </c>
      <c r="G42" t="s">
        <v>100</v>
      </c>
      <c r="H42" t="s">
        <v>20</v>
      </c>
      <c r="I42">
        <v>834</v>
      </c>
      <c r="J42" t="s">
        <v>21</v>
      </c>
      <c r="K42">
        <v>6</v>
      </c>
      <c r="L42" t="s">
        <v>61</v>
      </c>
      <c r="M42">
        <v>1192.5</v>
      </c>
    </row>
    <row r="43" spans="1:13" ht="15">
      <c r="A43">
        <v>37</v>
      </c>
      <c r="B43">
        <v>12376</v>
      </c>
      <c r="C43" t="s">
        <v>153</v>
      </c>
      <c r="D43" t="s">
        <v>154</v>
      </c>
      <c r="E43" t="s">
        <v>155</v>
      </c>
      <c r="F43" t="str">
        <f>"201510000963"</f>
        <v>201510000963</v>
      </c>
      <c r="G43" t="s">
        <v>148</v>
      </c>
      <c r="H43" t="s">
        <v>20</v>
      </c>
      <c r="I43">
        <v>886</v>
      </c>
      <c r="J43" t="s">
        <v>21</v>
      </c>
      <c r="K43">
        <v>6</v>
      </c>
      <c r="M43">
        <v>1799.5</v>
      </c>
    </row>
    <row r="44" spans="1:13" ht="15">
      <c r="A44">
        <v>38</v>
      </c>
      <c r="B44">
        <v>5900</v>
      </c>
      <c r="C44" t="s">
        <v>156</v>
      </c>
      <c r="D44" t="s">
        <v>157</v>
      </c>
      <c r="E44" t="s">
        <v>158</v>
      </c>
      <c r="F44" t="str">
        <f>"201102000056"</f>
        <v>201102000056</v>
      </c>
      <c r="G44" t="s">
        <v>159</v>
      </c>
      <c r="H44" t="s">
        <v>20</v>
      </c>
      <c r="I44">
        <v>820</v>
      </c>
      <c r="J44" t="s">
        <v>21</v>
      </c>
      <c r="L44" t="s">
        <v>53</v>
      </c>
      <c r="M44">
        <v>1799.5</v>
      </c>
    </row>
    <row r="45" spans="1:13" ht="15">
      <c r="A45">
        <v>39</v>
      </c>
      <c r="B45">
        <v>6337</v>
      </c>
      <c r="C45" t="s">
        <v>160</v>
      </c>
      <c r="D45" t="s">
        <v>86</v>
      </c>
      <c r="E45" t="s">
        <v>161</v>
      </c>
      <c r="F45" t="str">
        <f>"201510002165"</f>
        <v>201510002165</v>
      </c>
      <c r="G45" t="s">
        <v>162</v>
      </c>
      <c r="H45" t="s">
        <v>20</v>
      </c>
      <c r="I45">
        <v>878</v>
      </c>
      <c r="J45" t="s">
        <v>21</v>
      </c>
      <c r="L45" t="s">
        <v>61</v>
      </c>
      <c r="M45">
        <v>1758.5</v>
      </c>
    </row>
    <row r="46" spans="1:13" ht="15">
      <c r="A46">
        <v>40</v>
      </c>
      <c r="B46">
        <v>14791</v>
      </c>
      <c r="C46" t="s">
        <v>163</v>
      </c>
      <c r="D46" t="s">
        <v>58</v>
      </c>
      <c r="E46" t="s">
        <v>164</v>
      </c>
      <c r="F46" t="str">
        <f>"201512000433"</f>
        <v>201512000433</v>
      </c>
      <c r="G46" t="s">
        <v>117</v>
      </c>
      <c r="H46" t="s">
        <v>20</v>
      </c>
      <c r="I46">
        <v>831</v>
      </c>
      <c r="J46" t="s">
        <v>21</v>
      </c>
      <c r="L46" t="s">
        <v>53</v>
      </c>
      <c r="M46">
        <v>1838</v>
      </c>
    </row>
    <row r="47" spans="1:13" ht="15">
      <c r="A47">
        <v>41</v>
      </c>
      <c r="B47">
        <v>18190</v>
      </c>
      <c r="C47" t="s">
        <v>165</v>
      </c>
      <c r="D47" t="s">
        <v>58</v>
      </c>
      <c r="E47" t="s">
        <v>166</v>
      </c>
      <c r="F47" t="str">
        <f>"201102000368"</f>
        <v>201102000368</v>
      </c>
      <c r="G47" t="s">
        <v>60</v>
      </c>
      <c r="H47" t="s">
        <v>45</v>
      </c>
      <c r="I47">
        <v>961</v>
      </c>
      <c r="J47" t="s">
        <v>21</v>
      </c>
      <c r="L47" t="s">
        <v>32</v>
      </c>
      <c r="M47">
        <v>1310.1</v>
      </c>
    </row>
    <row r="48" spans="1:13" ht="15">
      <c r="A48">
        <v>42</v>
      </c>
      <c r="B48">
        <v>3454</v>
      </c>
      <c r="C48" t="s">
        <v>167</v>
      </c>
      <c r="D48" t="s">
        <v>168</v>
      </c>
      <c r="E48" t="s">
        <v>169</v>
      </c>
      <c r="F48" t="str">
        <f>"201306000092"</f>
        <v>201306000092</v>
      </c>
      <c r="G48" t="s">
        <v>44</v>
      </c>
      <c r="H48" t="s">
        <v>20</v>
      </c>
      <c r="I48">
        <v>821</v>
      </c>
      <c r="J48" t="s">
        <v>21</v>
      </c>
      <c r="L48" t="s">
        <v>61</v>
      </c>
      <c r="M48">
        <v>1704.5</v>
      </c>
    </row>
    <row r="49" spans="1:13" ht="15">
      <c r="A49">
        <v>43</v>
      </c>
      <c r="B49">
        <v>11441</v>
      </c>
      <c r="C49" t="s">
        <v>170</v>
      </c>
      <c r="D49" t="s">
        <v>171</v>
      </c>
      <c r="E49" t="s">
        <v>172</v>
      </c>
      <c r="F49" t="str">
        <f>"201511033714"</f>
        <v>201511033714</v>
      </c>
      <c r="G49" t="s">
        <v>173</v>
      </c>
      <c r="H49" t="s">
        <v>174</v>
      </c>
      <c r="I49">
        <v>901</v>
      </c>
      <c r="J49" t="s">
        <v>21</v>
      </c>
      <c r="M49">
        <v>1838</v>
      </c>
    </row>
    <row r="50" spans="1:13" ht="15">
      <c r="A50">
        <v>44</v>
      </c>
      <c r="B50">
        <v>4172</v>
      </c>
      <c r="C50" t="s">
        <v>175</v>
      </c>
      <c r="D50" t="s">
        <v>51</v>
      </c>
      <c r="E50" t="s">
        <v>176</v>
      </c>
      <c r="F50" t="str">
        <f>"201001000296"</f>
        <v>201001000296</v>
      </c>
      <c r="G50" t="s">
        <v>177</v>
      </c>
      <c r="H50" t="s">
        <v>20</v>
      </c>
      <c r="I50">
        <v>808</v>
      </c>
      <c r="J50" t="s">
        <v>21</v>
      </c>
      <c r="M50">
        <v>1827</v>
      </c>
    </row>
    <row r="51" spans="1:13" ht="15">
      <c r="A51">
        <v>45</v>
      </c>
      <c r="B51">
        <v>6650</v>
      </c>
      <c r="C51" t="s">
        <v>178</v>
      </c>
      <c r="D51" t="s">
        <v>179</v>
      </c>
      <c r="E51" t="s">
        <v>180</v>
      </c>
      <c r="F51" t="str">
        <f>"201510002929"</f>
        <v>201510002929</v>
      </c>
      <c r="G51" t="s">
        <v>181</v>
      </c>
      <c r="H51" t="s">
        <v>20</v>
      </c>
      <c r="I51">
        <v>806</v>
      </c>
      <c r="J51" t="s">
        <v>21</v>
      </c>
      <c r="M51">
        <v>1838</v>
      </c>
    </row>
    <row r="52" spans="1:13" ht="15">
      <c r="A52">
        <v>46</v>
      </c>
      <c r="B52">
        <v>4815</v>
      </c>
      <c r="C52" t="s">
        <v>182</v>
      </c>
      <c r="D52" t="s">
        <v>151</v>
      </c>
      <c r="E52" t="s">
        <v>183</v>
      </c>
      <c r="F52" t="str">
        <f>"201511020550"</f>
        <v>201511020550</v>
      </c>
      <c r="G52" t="s">
        <v>184</v>
      </c>
      <c r="H52" t="s">
        <v>20</v>
      </c>
      <c r="I52">
        <v>835</v>
      </c>
      <c r="J52" t="s">
        <v>21</v>
      </c>
      <c r="K52">
        <v>6</v>
      </c>
      <c r="L52" t="s">
        <v>53</v>
      </c>
      <c r="M52">
        <v>1123</v>
      </c>
    </row>
    <row r="53" spans="1:13" ht="15">
      <c r="A53">
        <v>47</v>
      </c>
      <c r="B53">
        <v>782</v>
      </c>
      <c r="C53" t="s">
        <v>185</v>
      </c>
      <c r="D53" t="s">
        <v>186</v>
      </c>
      <c r="E53" t="s">
        <v>187</v>
      </c>
      <c r="F53" t="str">
        <f>"201511026183"</f>
        <v>201511026183</v>
      </c>
      <c r="G53" t="s">
        <v>188</v>
      </c>
      <c r="H53" t="s">
        <v>31</v>
      </c>
      <c r="I53">
        <v>940</v>
      </c>
      <c r="J53" t="s">
        <v>21</v>
      </c>
      <c r="M53">
        <v>1886.5</v>
      </c>
    </row>
    <row r="54" spans="1:13" ht="15">
      <c r="A54">
        <v>48</v>
      </c>
      <c r="B54">
        <v>10811</v>
      </c>
      <c r="C54" t="s">
        <v>189</v>
      </c>
      <c r="D54" t="s">
        <v>47</v>
      </c>
      <c r="E54" t="s">
        <v>190</v>
      </c>
      <c r="F54" t="str">
        <f>"201406009123"</f>
        <v>201406009123</v>
      </c>
      <c r="G54" t="s">
        <v>191</v>
      </c>
      <c r="H54" t="s">
        <v>20</v>
      </c>
      <c r="I54">
        <v>816</v>
      </c>
      <c r="J54" t="s">
        <v>21</v>
      </c>
      <c r="K54">
        <v>6</v>
      </c>
      <c r="L54" t="s">
        <v>32</v>
      </c>
      <c r="M54">
        <v>1274.5</v>
      </c>
    </row>
    <row r="55" spans="1:13" ht="15">
      <c r="A55">
        <v>49</v>
      </c>
      <c r="B55">
        <v>2095</v>
      </c>
      <c r="C55" t="s">
        <v>192</v>
      </c>
      <c r="D55" t="s">
        <v>28</v>
      </c>
      <c r="E55" t="s">
        <v>193</v>
      </c>
      <c r="F55" t="str">
        <f>"201511014467"</f>
        <v>201511014467</v>
      </c>
      <c r="G55" t="s">
        <v>128</v>
      </c>
      <c r="H55" t="s">
        <v>20</v>
      </c>
      <c r="I55">
        <v>881</v>
      </c>
      <c r="J55" t="s">
        <v>21</v>
      </c>
      <c r="K55">
        <v>6</v>
      </c>
      <c r="M55">
        <v>1816</v>
      </c>
    </row>
    <row r="56" spans="1:13" ht="15">
      <c r="A56">
        <v>50</v>
      </c>
      <c r="B56">
        <v>13946</v>
      </c>
      <c r="C56" t="s">
        <v>194</v>
      </c>
      <c r="D56" t="s">
        <v>82</v>
      </c>
      <c r="E56" t="s">
        <v>195</v>
      </c>
      <c r="F56" t="str">
        <f>"201511011263"</f>
        <v>201511011263</v>
      </c>
      <c r="G56" t="s">
        <v>56</v>
      </c>
      <c r="H56" t="s">
        <v>20</v>
      </c>
      <c r="I56">
        <v>865</v>
      </c>
      <c r="J56" t="s">
        <v>21</v>
      </c>
      <c r="L56" t="s">
        <v>32</v>
      </c>
      <c r="M56">
        <v>1325</v>
      </c>
    </row>
    <row r="57" spans="1:13" ht="15">
      <c r="A57">
        <v>51</v>
      </c>
      <c r="B57">
        <v>2200</v>
      </c>
      <c r="C57" t="s">
        <v>196</v>
      </c>
      <c r="D57" t="s">
        <v>197</v>
      </c>
      <c r="E57" t="s">
        <v>198</v>
      </c>
      <c r="F57" t="str">
        <f>"201511025813"</f>
        <v>201511025813</v>
      </c>
      <c r="G57" t="s">
        <v>199</v>
      </c>
      <c r="H57" t="s">
        <v>20</v>
      </c>
      <c r="I57">
        <v>852</v>
      </c>
      <c r="J57" t="s">
        <v>21</v>
      </c>
      <c r="M57">
        <v>1838</v>
      </c>
    </row>
    <row r="58" spans="1:13" ht="15">
      <c r="A58">
        <v>52</v>
      </c>
      <c r="B58">
        <v>4717</v>
      </c>
      <c r="C58" t="s">
        <v>200</v>
      </c>
      <c r="D58" t="s">
        <v>51</v>
      </c>
      <c r="E58" t="s">
        <v>201</v>
      </c>
      <c r="F58" t="str">
        <f>"200808000446"</f>
        <v>200808000446</v>
      </c>
      <c r="G58" t="s">
        <v>159</v>
      </c>
      <c r="H58" t="s">
        <v>149</v>
      </c>
      <c r="I58">
        <v>924</v>
      </c>
      <c r="J58" t="s">
        <v>21</v>
      </c>
      <c r="M58">
        <v>1838</v>
      </c>
    </row>
    <row r="59" spans="1:13" ht="15">
      <c r="A59">
        <v>53</v>
      </c>
      <c r="B59">
        <v>12125</v>
      </c>
      <c r="C59" t="s">
        <v>202</v>
      </c>
      <c r="D59" t="s">
        <v>82</v>
      </c>
      <c r="E59" t="s">
        <v>203</v>
      </c>
      <c r="F59" t="str">
        <f>"200905000533"</f>
        <v>200905000533</v>
      </c>
      <c r="G59" t="s">
        <v>204</v>
      </c>
      <c r="H59" t="s">
        <v>69</v>
      </c>
      <c r="I59">
        <v>953</v>
      </c>
      <c r="J59" t="s">
        <v>21</v>
      </c>
      <c r="M59">
        <v>1754</v>
      </c>
    </row>
    <row r="60" spans="1:13" ht="15">
      <c r="A60">
        <v>54</v>
      </c>
      <c r="B60">
        <v>3475</v>
      </c>
      <c r="C60" t="s">
        <v>205</v>
      </c>
      <c r="D60" t="s">
        <v>82</v>
      </c>
      <c r="E60" t="s">
        <v>206</v>
      </c>
      <c r="F60" t="str">
        <f>"201406008968"</f>
        <v>201406008968</v>
      </c>
      <c r="G60" t="s">
        <v>199</v>
      </c>
      <c r="H60" t="s">
        <v>113</v>
      </c>
      <c r="I60">
        <v>912</v>
      </c>
      <c r="J60" t="s">
        <v>21</v>
      </c>
      <c r="L60" t="s">
        <v>32</v>
      </c>
      <c r="M60">
        <v>1330</v>
      </c>
    </row>
    <row r="61" spans="1:13" ht="15">
      <c r="A61">
        <v>55</v>
      </c>
      <c r="B61">
        <v>5980</v>
      </c>
      <c r="C61" t="s">
        <v>207</v>
      </c>
      <c r="D61" t="s">
        <v>208</v>
      </c>
      <c r="E61" t="s">
        <v>209</v>
      </c>
      <c r="F61" t="str">
        <f>"201103000029"</f>
        <v>201103000029</v>
      </c>
      <c r="G61" t="s">
        <v>210</v>
      </c>
      <c r="H61" t="s">
        <v>113</v>
      </c>
      <c r="I61">
        <v>908</v>
      </c>
      <c r="J61" t="s">
        <v>21</v>
      </c>
      <c r="M61">
        <v>1775.2</v>
      </c>
    </row>
    <row r="62" spans="1:13" ht="15">
      <c r="A62">
        <v>56</v>
      </c>
      <c r="B62">
        <v>10212</v>
      </c>
      <c r="C62" t="s">
        <v>211</v>
      </c>
      <c r="D62" t="s">
        <v>212</v>
      </c>
      <c r="E62" t="s">
        <v>213</v>
      </c>
      <c r="F62" t="str">
        <f>"201510002149"</f>
        <v>201510002149</v>
      </c>
      <c r="G62" t="s">
        <v>117</v>
      </c>
      <c r="H62" t="s">
        <v>20</v>
      </c>
      <c r="I62">
        <v>831</v>
      </c>
      <c r="J62" t="s">
        <v>21</v>
      </c>
      <c r="L62" t="s">
        <v>61</v>
      </c>
      <c r="M62">
        <v>1853</v>
      </c>
    </row>
    <row r="63" spans="1:13" ht="15">
      <c r="A63">
        <v>57</v>
      </c>
      <c r="B63">
        <v>17755</v>
      </c>
      <c r="C63" t="s">
        <v>214</v>
      </c>
      <c r="D63" t="s">
        <v>86</v>
      </c>
      <c r="E63" t="s">
        <v>215</v>
      </c>
      <c r="F63" t="str">
        <f>"201511030756"</f>
        <v>201511030756</v>
      </c>
      <c r="G63" t="s">
        <v>216</v>
      </c>
      <c r="H63" t="s">
        <v>20</v>
      </c>
      <c r="I63">
        <v>830</v>
      </c>
      <c r="J63" t="s">
        <v>21</v>
      </c>
      <c r="K63">
        <v>6</v>
      </c>
      <c r="M63">
        <v>1324.1</v>
      </c>
    </row>
    <row r="64" spans="1:13" ht="15">
      <c r="A64">
        <v>58</v>
      </c>
      <c r="B64">
        <v>11163</v>
      </c>
      <c r="C64" t="s">
        <v>217</v>
      </c>
      <c r="D64" t="s">
        <v>47</v>
      </c>
      <c r="E64" t="s">
        <v>218</v>
      </c>
      <c r="F64" t="str">
        <f>"201511037853"</f>
        <v>201511037853</v>
      </c>
      <c r="G64" t="s">
        <v>49</v>
      </c>
      <c r="H64" t="s">
        <v>20</v>
      </c>
      <c r="I64">
        <v>822</v>
      </c>
      <c r="J64" t="s">
        <v>21</v>
      </c>
      <c r="L64" t="s">
        <v>53</v>
      </c>
      <c r="M64">
        <v>1618.7</v>
      </c>
    </row>
    <row r="65" spans="1:13" ht="15">
      <c r="A65">
        <v>59</v>
      </c>
      <c r="B65">
        <v>9490</v>
      </c>
      <c r="C65" t="s">
        <v>219</v>
      </c>
      <c r="D65" t="s">
        <v>171</v>
      </c>
      <c r="E65" t="s">
        <v>220</v>
      </c>
      <c r="F65" t="str">
        <f>"201502002942"</f>
        <v>201502002942</v>
      </c>
      <c r="G65" t="s">
        <v>68</v>
      </c>
      <c r="H65" t="s">
        <v>69</v>
      </c>
      <c r="I65">
        <v>954</v>
      </c>
      <c r="J65" t="s">
        <v>21</v>
      </c>
      <c r="M65">
        <v>1727</v>
      </c>
    </row>
    <row r="66" spans="1:13" ht="15">
      <c r="A66">
        <v>60</v>
      </c>
      <c r="B66">
        <v>5834</v>
      </c>
      <c r="C66" t="s">
        <v>221</v>
      </c>
      <c r="D66" t="s">
        <v>130</v>
      </c>
      <c r="E66" t="s">
        <v>222</v>
      </c>
      <c r="F66" t="str">
        <f>"201402004526"</f>
        <v>201402004526</v>
      </c>
      <c r="G66" t="s">
        <v>30</v>
      </c>
      <c r="H66" t="s">
        <v>31</v>
      </c>
      <c r="I66">
        <v>937</v>
      </c>
      <c r="J66" t="s">
        <v>21</v>
      </c>
      <c r="M66">
        <v>1902.5</v>
      </c>
    </row>
    <row r="67" spans="1:13" ht="15">
      <c r="A67">
        <v>61</v>
      </c>
      <c r="B67">
        <v>14187</v>
      </c>
      <c r="C67" t="s">
        <v>223</v>
      </c>
      <c r="D67" t="s">
        <v>58</v>
      </c>
      <c r="E67" t="s">
        <v>224</v>
      </c>
      <c r="F67" t="str">
        <f>"201511037807"</f>
        <v>201511037807</v>
      </c>
      <c r="G67" t="s">
        <v>225</v>
      </c>
      <c r="H67" t="s">
        <v>20</v>
      </c>
      <c r="I67">
        <v>827</v>
      </c>
      <c r="J67" t="s">
        <v>21</v>
      </c>
      <c r="L67" t="s">
        <v>53</v>
      </c>
      <c r="M67">
        <v>1838</v>
      </c>
    </row>
    <row r="68" spans="1:13" ht="15">
      <c r="A68">
        <v>62</v>
      </c>
      <c r="B68">
        <v>7488</v>
      </c>
      <c r="C68" t="s">
        <v>226</v>
      </c>
      <c r="D68" t="s">
        <v>227</v>
      </c>
      <c r="E68" t="s">
        <v>228</v>
      </c>
      <c r="F68" t="str">
        <f>"201511038867"</f>
        <v>201511038867</v>
      </c>
      <c r="G68" t="s">
        <v>229</v>
      </c>
      <c r="H68" t="s">
        <v>20</v>
      </c>
      <c r="I68">
        <v>837</v>
      </c>
      <c r="J68" t="s">
        <v>21</v>
      </c>
      <c r="L68" t="s">
        <v>230</v>
      </c>
      <c r="M68">
        <v>1411</v>
      </c>
    </row>
    <row r="69" spans="1:13" ht="15">
      <c r="A69">
        <v>63</v>
      </c>
      <c r="B69">
        <v>15321</v>
      </c>
      <c r="C69" t="s">
        <v>231</v>
      </c>
      <c r="D69" t="s">
        <v>232</v>
      </c>
      <c r="E69" t="s">
        <v>233</v>
      </c>
      <c r="F69" t="str">
        <f>"201406008814"</f>
        <v>201406008814</v>
      </c>
      <c r="G69" t="s">
        <v>234</v>
      </c>
      <c r="H69" t="s">
        <v>31</v>
      </c>
      <c r="I69">
        <v>944</v>
      </c>
      <c r="J69" t="s">
        <v>21</v>
      </c>
      <c r="M69">
        <v>1883</v>
      </c>
    </row>
    <row r="70" spans="1:13" ht="15">
      <c r="A70">
        <v>64</v>
      </c>
      <c r="B70">
        <v>175</v>
      </c>
      <c r="C70" t="s">
        <v>235</v>
      </c>
      <c r="D70" t="s">
        <v>58</v>
      </c>
      <c r="E70" t="s">
        <v>236</v>
      </c>
      <c r="F70" t="str">
        <f>"201511007090"</f>
        <v>201511007090</v>
      </c>
      <c r="G70" t="s">
        <v>184</v>
      </c>
      <c r="H70" t="s">
        <v>113</v>
      </c>
      <c r="I70">
        <v>906</v>
      </c>
      <c r="J70" t="s">
        <v>21</v>
      </c>
      <c r="K70">
        <v>6</v>
      </c>
      <c r="M70">
        <v>1183.1</v>
      </c>
    </row>
    <row r="71" spans="1:13" ht="15">
      <c r="A71">
        <v>65</v>
      </c>
      <c r="B71">
        <v>18206</v>
      </c>
      <c r="C71" t="s">
        <v>237</v>
      </c>
      <c r="D71" t="s">
        <v>157</v>
      </c>
      <c r="E71" t="s">
        <v>238</v>
      </c>
      <c r="F71" t="str">
        <f>"201511027517"</f>
        <v>201511027517</v>
      </c>
      <c r="G71" t="s">
        <v>135</v>
      </c>
      <c r="H71" t="s">
        <v>20</v>
      </c>
      <c r="I71">
        <v>824</v>
      </c>
      <c r="J71" t="s">
        <v>21</v>
      </c>
      <c r="M71">
        <v>1902.5</v>
      </c>
    </row>
    <row r="72" spans="1:13" ht="15">
      <c r="A72">
        <v>66</v>
      </c>
      <c r="B72">
        <v>11099</v>
      </c>
      <c r="C72" t="s">
        <v>239</v>
      </c>
      <c r="D72" t="s">
        <v>47</v>
      </c>
      <c r="E72" t="s">
        <v>240</v>
      </c>
      <c r="F72" t="str">
        <f>"201511024466"</f>
        <v>201511024466</v>
      </c>
      <c r="G72" t="s">
        <v>199</v>
      </c>
      <c r="H72" t="s">
        <v>113</v>
      </c>
      <c r="I72">
        <v>912</v>
      </c>
      <c r="J72" t="s">
        <v>21</v>
      </c>
      <c r="M72">
        <v>1783</v>
      </c>
    </row>
    <row r="73" spans="1:13" ht="15">
      <c r="A73">
        <v>67</v>
      </c>
      <c r="B73">
        <v>2393</v>
      </c>
      <c r="C73" t="s">
        <v>241</v>
      </c>
      <c r="D73" t="s">
        <v>242</v>
      </c>
      <c r="E73" t="s">
        <v>243</v>
      </c>
      <c r="F73" t="str">
        <f>"201511035544"</f>
        <v>201511035544</v>
      </c>
      <c r="G73" t="s">
        <v>125</v>
      </c>
      <c r="H73" t="s">
        <v>20</v>
      </c>
      <c r="I73">
        <v>874</v>
      </c>
      <c r="J73" t="s">
        <v>21</v>
      </c>
      <c r="M73">
        <v>1857</v>
      </c>
    </row>
    <row r="74" spans="1:13" ht="15">
      <c r="A74">
        <v>68</v>
      </c>
      <c r="B74">
        <v>10103</v>
      </c>
      <c r="C74" t="s">
        <v>244</v>
      </c>
      <c r="D74" t="s">
        <v>58</v>
      </c>
      <c r="E74" t="s">
        <v>245</v>
      </c>
      <c r="F74" t="str">
        <f>"201511032349"</f>
        <v>201511032349</v>
      </c>
      <c r="G74" t="s">
        <v>246</v>
      </c>
      <c r="H74" t="s">
        <v>20</v>
      </c>
      <c r="I74">
        <v>814</v>
      </c>
      <c r="J74" t="s">
        <v>21</v>
      </c>
      <c r="M74">
        <v>1832.5</v>
      </c>
    </row>
    <row r="75" spans="1:13" ht="15">
      <c r="A75">
        <v>69</v>
      </c>
      <c r="B75">
        <v>9734</v>
      </c>
      <c r="C75" t="s">
        <v>247</v>
      </c>
      <c r="D75" t="s">
        <v>248</v>
      </c>
      <c r="E75" t="s">
        <v>249</v>
      </c>
      <c r="F75" t="str">
        <f>"201511011397"</f>
        <v>201511011397</v>
      </c>
      <c r="G75" t="s">
        <v>250</v>
      </c>
      <c r="H75" t="s">
        <v>20</v>
      </c>
      <c r="I75">
        <v>858</v>
      </c>
      <c r="J75" t="s">
        <v>21</v>
      </c>
      <c r="M75">
        <v>1868</v>
      </c>
    </row>
    <row r="76" spans="1:13" ht="15">
      <c r="A76">
        <v>70</v>
      </c>
      <c r="B76">
        <v>3745</v>
      </c>
      <c r="C76" t="s">
        <v>251</v>
      </c>
      <c r="D76" t="s">
        <v>24</v>
      </c>
      <c r="E76" t="s">
        <v>252</v>
      </c>
      <c r="F76" t="str">
        <f>"201511028451"</f>
        <v>201511028451</v>
      </c>
      <c r="G76" t="s">
        <v>65</v>
      </c>
      <c r="H76" t="s">
        <v>20</v>
      </c>
      <c r="I76">
        <v>842</v>
      </c>
      <c r="J76" t="s">
        <v>21</v>
      </c>
      <c r="M76">
        <v>1832.5</v>
      </c>
    </row>
    <row r="77" spans="1:13" ht="15">
      <c r="A77">
        <v>71</v>
      </c>
      <c r="B77">
        <v>10632</v>
      </c>
      <c r="C77" t="s">
        <v>253</v>
      </c>
      <c r="D77" t="s">
        <v>254</v>
      </c>
      <c r="E77" t="s">
        <v>255</v>
      </c>
      <c r="F77" t="str">
        <f>"201511028092"</f>
        <v>201511028092</v>
      </c>
      <c r="G77" t="s">
        <v>256</v>
      </c>
      <c r="H77" t="s">
        <v>20</v>
      </c>
      <c r="I77">
        <v>851</v>
      </c>
      <c r="J77" t="s">
        <v>21</v>
      </c>
      <c r="K77">
        <v>6</v>
      </c>
      <c r="L77" t="s">
        <v>61</v>
      </c>
      <c r="M77">
        <v>1334</v>
      </c>
    </row>
    <row r="78" spans="1:13" ht="15">
      <c r="A78">
        <v>72</v>
      </c>
      <c r="B78">
        <v>2583</v>
      </c>
      <c r="C78" t="s">
        <v>257</v>
      </c>
      <c r="D78" t="s">
        <v>168</v>
      </c>
      <c r="E78" t="s">
        <v>258</v>
      </c>
      <c r="F78" t="str">
        <f>"201511006668"</f>
        <v>201511006668</v>
      </c>
      <c r="G78" t="s">
        <v>60</v>
      </c>
      <c r="H78" t="s">
        <v>20</v>
      </c>
      <c r="I78">
        <v>812</v>
      </c>
      <c r="J78" t="s">
        <v>21</v>
      </c>
      <c r="L78" t="s">
        <v>32</v>
      </c>
      <c r="M78">
        <v>1282.5</v>
      </c>
    </row>
    <row r="79" spans="1:13" ht="15">
      <c r="A79">
        <v>73</v>
      </c>
      <c r="B79">
        <v>8423</v>
      </c>
      <c r="C79" t="s">
        <v>259</v>
      </c>
      <c r="D79" t="s">
        <v>28</v>
      </c>
      <c r="E79" t="s">
        <v>260</v>
      </c>
      <c r="F79" t="str">
        <f>"201502001638"</f>
        <v>201502001638</v>
      </c>
      <c r="G79" t="s">
        <v>261</v>
      </c>
      <c r="H79" t="s">
        <v>69</v>
      </c>
      <c r="I79">
        <v>949</v>
      </c>
      <c r="J79" t="s">
        <v>21</v>
      </c>
      <c r="M79">
        <v>1712</v>
      </c>
    </row>
    <row r="80" spans="1:13" ht="15">
      <c r="A80">
        <v>74</v>
      </c>
      <c r="B80">
        <v>6515</v>
      </c>
      <c r="C80" t="s">
        <v>262</v>
      </c>
      <c r="D80" t="s">
        <v>208</v>
      </c>
      <c r="E80" t="s">
        <v>263</v>
      </c>
      <c r="F80" t="str">
        <f>"201511042155"</f>
        <v>201511042155</v>
      </c>
      <c r="G80" t="s">
        <v>125</v>
      </c>
      <c r="H80" t="s">
        <v>20</v>
      </c>
      <c r="I80">
        <v>874</v>
      </c>
      <c r="J80" t="s">
        <v>21</v>
      </c>
      <c r="L80" t="s">
        <v>40</v>
      </c>
      <c r="M80">
        <v>1250</v>
      </c>
    </row>
    <row r="81" spans="1:13" ht="15">
      <c r="A81">
        <v>75</v>
      </c>
      <c r="B81">
        <v>701</v>
      </c>
      <c r="C81" t="s">
        <v>264</v>
      </c>
      <c r="D81" t="s">
        <v>51</v>
      </c>
      <c r="E81" t="s">
        <v>265</v>
      </c>
      <c r="F81" t="str">
        <f>"201511033950"</f>
        <v>201511033950</v>
      </c>
      <c r="G81" t="s">
        <v>76</v>
      </c>
      <c r="H81" t="s">
        <v>20</v>
      </c>
      <c r="I81">
        <v>873</v>
      </c>
      <c r="J81" t="s">
        <v>21</v>
      </c>
      <c r="L81" t="s">
        <v>53</v>
      </c>
      <c r="M81">
        <v>1805</v>
      </c>
    </row>
    <row r="82" spans="1:13" ht="15">
      <c r="A82">
        <v>76</v>
      </c>
      <c r="B82">
        <v>10952</v>
      </c>
      <c r="C82" t="s">
        <v>266</v>
      </c>
      <c r="D82" t="s">
        <v>197</v>
      </c>
      <c r="E82" t="s">
        <v>267</v>
      </c>
      <c r="F82" t="str">
        <f>"201511025425"</f>
        <v>201511025425</v>
      </c>
      <c r="G82" t="s">
        <v>268</v>
      </c>
      <c r="H82" t="s">
        <v>20</v>
      </c>
      <c r="I82">
        <v>888</v>
      </c>
      <c r="J82" t="s">
        <v>21</v>
      </c>
      <c r="L82" t="s">
        <v>32</v>
      </c>
      <c r="M82">
        <v>1300</v>
      </c>
    </row>
    <row r="83" spans="1:13" ht="15">
      <c r="A83">
        <v>77</v>
      </c>
      <c r="B83">
        <v>17512</v>
      </c>
      <c r="C83" t="s">
        <v>269</v>
      </c>
      <c r="D83" t="s">
        <v>197</v>
      </c>
      <c r="E83" t="s">
        <v>270</v>
      </c>
      <c r="F83" t="str">
        <f>"201511025249"</f>
        <v>201511025249</v>
      </c>
      <c r="G83" t="s">
        <v>128</v>
      </c>
      <c r="H83" t="s">
        <v>20</v>
      </c>
      <c r="I83">
        <v>881</v>
      </c>
      <c r="J83" t="s">
        <v>21</v>
      </c>
      <c r="K83">
        <v>6</v>
      </c>
      <c r="L83" t="s">
        <v>61</v>
      </c>
      <c r="M83">
        <v>1245</v>
      </c>
    </row>
    <row r="84" spans="1:13" ht="15">
      <c r="A84">
        <v>78</v>
      </c>
      <c r="B84">
        <v>7713</v>
      </c>
      <c r="C84" t="s">
        <v>271</v>
      </c>
      <c r="D84" t="s">
        <v>272</v>
      </c>
      <c r="E84" t="s">
        <v>273</v>
      </c>
      <c r="F84" t="str">
        <f>"201511019701"</f>
        <v>201511019701</v>
      </c>
      <c r="G84" t="s">
        <v>274</v>
      </c>
      <c r="H84" t="s">
        <v>20</v>
      </c>
      <c r="I84">
        <v>855</v>
      </c>
      <c r="J84" t="s">
        <v>21</v>
      </c>
      <c r="M84">
        <v>1832.5</v>
      </c>
    </row>
    <row r="85" spans="1:13" ht="15">
      <c r="A85">
        <v>79</v>
      </c>
      <c r="B85">
        <v>12222</v>
      </c>
      <c r="C85" t="s">
        <v>275</v>
      </c>
      <c r="D85" t="s">
        <v>24</v>
      </c>
      <c r="E85" t="s">
        <v>276</v>
      </c>
      <c r="F85" t="str">
        <f>"201511031638"</f>
        <v>201511031638</v>
      </c>
      <c r="G85" t="s">
        <v>277</v>
      </c>
      <c r="H85" t="s">
        <v>20</v>
      </c>
      <c r="I85">
        <v>887</v>
      </c>
      <c r="J85" t="s">
        <v>21</v>
      </c>
      <c r="L85" t="s">
        <v>61</v>
      </c>
      <c r="M85">
        <v>1585.5</v>
      </c>
    </row>
    <row r="86" spans="1:13" ht="15">
      <c r="A86">
        <v>80</v>
      </c>
      <c r="B86">
        <v>10450</v>
      </c>
      <c r="C86" t="s">
        <v>278</v>
      </c>
      <c r="D86" t="s">
        <v>82</v>
      </c>
      <c r="E86" t="s">
        <v>279</v>
      </c>
      <c r="F86" t="str">
        <f>"201512000487"</f>
        <v>201512000487</v>
      </c>
      <c r="G86" t="s">
        <v>280</v>
      </c>
      <c r="H86" t="s">
        <v>20</v>
      </c>
      <c r="I86">
        <v>862</v>
      </c>
      <c r="J86" t="s">
        <v>21</v>
      </c>
      <c r="K86">
        <v>6</v>
      </c>
      <c r="M86">
        <v>1504.3</v>
      </c>
    </row>
    <row r="87" spans="1:13" ht="15">
      <c r="A87">
        <v>81</v>
      </c>
      <c r="B87">
        <v>1956</v>
      </c>
      <c r="C87" t="s">
        <v>281</v>
      </c>
      <c r="D87" t="s">
        <v>51</v>
      </c>
      <c r="E87" t="s">
        <v>282</v>
      </c>
      <c r="F87" t="str">
        <f>"201511012977"</f>
        <v>201511012977</v>
      </c>
      <c r="G87" t="s">
        <v>283</v>
      </c>
      <c r="H87" t="s">
        <v>20</v>
      </c>
      <c r="I87">
        <v>854</v>
      </c>
      <c r="J87" t="s">
        <v>21</v>
      </c>
      <c r="M87">
        <v>1868</v>
      </c>
    </row>
    <row r="88" spans="1:13" ht="15">
      <c r="A88">
        <v>82</v>
      </c>
      <c r="B88">
        <v>9349</v>
      </c>
      <c r="C88" t="s">
        <v>284</v>
      </c>
      <c r="D88" t="s">
        <v>171</v>
      </c>
      <c r="E88" t="s">
        <v>285</v>
      </c>
      <c r="F88" t="str">
        <f>"200802008949"</f>
        <v>200802008949</v>
      </c>
      <c r="G88" t="s">
        <v>286</v>
      </c>
      <c r="H88" t="s">
        <v>31</v>
      </c>
      <c r="I88">
        <v>939</v>
      </c>
      <c r="J88" t="s">
        <v>21</v>
      </c>
      <c r="M88">
        <v>1908</v>
      </c>
    </row>
    <row r="89" spans="1:13" ht="15">
      <c r="A89">
        <v>83</v>
      </c>
      <c r="B89">
        <v>11830</v>
      </c>
      <c r="C89" t="s">
        <v>287</v>
      </c>
      <c r="D89" t="s">
        <v>288</v>
      </c>
      <c r="E89" t="s">
        <v>289</v>
      </c>
      <c r="F89" t="str">
        <f>"201511004836"</f>
        <v>201511004836</v>
      </c>
      <c r="G89" t="s">
        <v>290</v>
      </c>
      <c r="H89" t="s">
        <v>20</v>
      </c>
      <c r="I89">
        <v>818</v>
      </c>
      <c r="J89" t="s">
        <v>21</v>
      </c>
      <c r="M89">
        <v>1838</v>
      </c>
    </row>
    <row r="90" spans="1:13" ht="15">
      <c r="A90">
        <v>84</v>
      </c>
      <c r="B90">
        <v>1933</v>
      </c>
      <c r="C90" t="s">
        <v>291</v>
      </c>
      <c r="D90" t="s">
        <v>130</v>
      </c>
      <c r="E90" t="s">
        <v>292</v>
      </c>
      <c r="F90" t="str">
        <f>"200808000299"</f>
        <v>200808000299</v>
      </c>
      <c r="G90" t="s">
        <v>72</v>
      </c>
      <c r="H90" t="s">
        <v>31</v>
      </c>
      <c r="I90">
        <v>938</v>
      </c>
      <c r="J90" t="s">
        <v>21</v>
      </c>
      <c r="M90">
        <v>1898.1</v>
      </c>
    </row>
    <row r="91" spans="1:13" ht="15">
      <c r="A91">
        <v>85</v>
      </c>
      <c r="B91">
        <v>4886</v>
      </c>
      <c r="C91" t="s">
        <v>293</v>
      </c>
      <c r="D91" t="s">
        <v>82</v>
      </c>
      <c r="E91" t="s">
        <v>294</v>
      </c>
      <c r="F91" t="str">
        <f>"201511034409"</f>
        <v>201511034409</v>
      </c>
      <c r="G91" t="s">
        <v>295</v>
      </c>
      <c r="H91" t="s">
        <v>80</v>
      </c>
      <c r="I91">
        <v>872</v>
      </c>
      <c r="J91" t="s">
        <v>21</v>
      </c>
      <c r="K91">
        <v>6</v>
      </c>
      <c r="M91">
        <v>1462</v>
      </c>
    </row>
    <row r="92" spans="1:13" ht="15">
      <c r="A92">
        <v>86</v>
      </c>
      <c r="B92">
        <v>10027</v>
      </c>
      <c r="C92" t="s">
        <v>296</v>
      </c>
      <c r="D92" t="s">
        <v>82</v>
      </c>
      <c r="E92" t="s">
        <v>297</v>
      </c>
      <c r="F92" t="str">
        <f>"201511040956"</f>
        <v>201511040956</v>
      </c>
      <c r="G92" t="s">
        <v>19</v>
      </c>
      <c r="H92" t="s">
        <v>20</v>
      </c>
      <c r="I92">
        <v>801</v>
      </c>
      <c r="J92" t="s">
        <v>21</v>
      </c>
      <c r="M92">
        <v>1838</v>
      </c>
    </row>
    <row r="93" spans="1:13" ht="15">
      <c r="A93">
        <v>87</v>
      </c>
      <c r="B93">
        <v>11049</v>
      </c>
      <c r="C93" t="s">
        <v>298</v>
      </c>
      <c r="D93" t="s">
        <v>82</v>
      </c>
      <c r="E93" t="s">
        <v>299</v>
      </c>
      <c r="F93" t="str">
        <f>"201406014275"</f>
        <v>201406014275</v>
      </c>
      <c r="G93" t="s">
        <v>92</v>
      </c>
      <c r="H93" t="s">
        <v>31</v>
      </c>
      <c r="I93">
        <v>934</v>
      </c>
      <c r="J93" t="s">
        <v>21</v>
      </c>
      <c r="M93">
        <v>1927</v>
      </c>
    </row>
    <row r="94" spans="1:13" ht="15">
      <c r="A94">
        <v>88</v>
      </c>
      <c r="B94">
        <v>5057</v>
      </c>
      <c r="C94" t="s">
        <v>300</v>
      </c>
      <c r="D94" t="s">
        <v>51</v>
      </c>
      <c r="E94" t="s">
        <v>301</v>
      </c>
      <c r="F94" t="str">
        <f>"201511028826"</f>
        <v>201511028826</v>
      </c>
      <c r="G94" t="s">
        <v>19</v>
      </c>
      <c r="H94" t="s">
        <v>20</v>
      </c>
      <c r="I94">
        <v>801</v>
      </c>
      <c r="J94" t="s">
        <v>21</v>
      </c>
      <c r="L94" t="s">
        <v>53</v>
      </c>
      <c r="M94">
        <v>1662.7</v>
      </c>
    </row>
    <row r="95" spans="1:13" ht="15">
      <c r="A95">
        <v>89</v>
      </c>
      <c r="B95">
        <v>7930</v>
      </c>
      <c r="C95" t="s">
        <v>302</v>
      </c>
      <c r="D95" t="s">
        <v>24</v>
      </c>
      <c r="E95" t="s">
        <v>303</v>
      </c>
      <c r="F95" t="str">
        <f>"201511029425"</f>
        <v>201511029425</v>
      </c>
      <c r="G95" t="s">
        <v>49</v>
      </c>
      <c r="H95" t="s">
        <v>113</v>
      </c>
      <c r="I95">
        <v>900</v>
      </c>
      <c r="J95" t="s">
        <v>21</v>
      </c>
      <c r="M95">
        <v>1715.7</v>
      </c>
    </row>
    <row r="96" spans="1:13" ht="15">
      <c r="A96">
        <v>90</v>
      </c>
      <c r="B96">
        <v>3518</v>
      </c>
      <c r="C96" t="s">
        <v>304</v>
      </c>
      <c r="D96" t="s">
        <v>42</v>
      </c>
      <c r="E96" t="s">
        <v>305</v>
      </c>
      <c r="F96" t="str">
        <f>"201511036235"</f>
        <v>201511036235</v>
      </c>
      <c r="G96" t="s">
        <v>173</v>
      </c>
      <c r="H96" t="s">
        <v>20</v>
      </c>
      <c r="I96">
        <v>825</v>
      </c>
      <c r="J96" t="s">
        <v>21</v>
      </c>
      <c r="M96">
        <v>1868</v>
      </c>
    </row>
    <row r="97" spans="1:13" ht="15">
      <c r="A97">
        <v>91</v>
      </c>
      <c r="B97">
        <v>13752</v>
      </c>
      <c r="C97" t="s">
        <v>306</v>
      </c>
      <c r="D97" t="s">
        <v>24</v>
      </c>
      <c r="E97" t="s">
        <v>307</v>
      </c>
      <c r="F97" t="str">
        <f>"201512000325"</f>
        <v>201512000325</v>
      </c>
      <c r="G97" t="s">
        <v>308</v>
      </c>
      <c r="H97" t="s">
        <v>309</v>
      </c>
      <c r="I97">
        <v>958</v>
      </c>
      <c r="J97" t="s">
        <v>21</v>
      </c>
      <c r="M97">
        <v>1838</v>
      </c>
    </row>
    <row r="98" spans="1:13" ht="15">
      <c r="A98">
        <v>92</v>
      </c>
      <c r="B98">
        <v>4083</v>
      </c>
      <c r="C98" t="s">
        <v>310</v>
      </c>
      <c r="D98" t="s">
        <v>42</v>
      </c>
      <c r="E98" t="s">
        <v>311</v>
      </c>
      <c r="F98" t="str">
        <f>"201511015082"</f>
        <v>201511015082</v>
      </c>
      <c r="G98" t="s">
        <v>312</v>
      </c>
      <c r="H98" t="s">
        <v>20</v>
      </c>
      <c r="I98">
        <v>841</v>
      </c>
      <c r="J98" t="s">
        <v>21</v>
      </c>
      <c r="M98">
        <v>1868</v>
      </c>
    </row>
    <row r="99" spans="1:13" ht="15">
      <c r="A99">
        <v>93</v>
      </c>
      <c r="B99">
        <v>1735</v>
      </c>
      <c r="C99" t="s">
        <v>313</v>
      </c>
      <c r="D99" t="s">
        <v>314</v>
      </c>
      <c r="E99" t="s">
        <v>315</v>
      </c>
      <c r="F99" t="str">
        <f>"201511026550"</f>
        <v>201511026550</v>
      </c>
      <c r="G99" t="s">
        <v>49</v>
      </c>
      <c r="H99" t="s">
        <v>20</v>
      </c>
      <c r="I99">
        <v>822</v>
      </c>
      <c r="J99" t="s">
        <v>21</v>
      </c>
      <c r="M99">
        <v>1838</v>
      </c>
    </row>
    <row r="100" spans="1:13" ht="15">
      <c r="A100">
        <v>94</v>
      </c>
      <c r="B100">
        <v>1536</v>
      </c>
      <c r="C100" t="s">
        <v>316</v>
      </c>
      <c r="D100" t="s">
        <v>317</v>
      </c>
      <c r="E100" t="s">
        <v>318</v>
      </c>
      <c r="F100" t="str">
        <f>"201511016968"</f>
        <v>201511016968</v>
      </c>
      <c r="G100" t="s">
        <v>188</v>
      </c>
      <c r="H100" t="s">
        <v>20</v>
      </c>
      <c r="I100">
        <v>847</v>
      </c>
      <c r="J100" t="s">
        <v>21</v>
      </c>
      <c r="L100" t="s">
        <v>61</v>
      </c>
      <c r="M100">
        <v>1688</v>
      </c>
    </row>
    <row r="101" spans="1:13" ht="15">
      <c r="A101">
        <v>95</v>
      </c>
      <c r="B101">
        <v>16624</v>
      </c>
      <c r="C101" t="s">
        <v>319</v>
      </c>
      <c r="D101" t="s">
        <v>130</v>
      </c>
      <c r="E101" t="s">
        <v>320</v>
      </c>
      <c r="F101" t="str">
        <f>"201511026186"</f>
        <v>201511026186</v>
      </c>
      <c r="G101" t="s">
        <v>225</v>
      </c>
      <c r="H101" t="s">
        <v>20</v>
      </c>
      <c r="I101">
        <v>827</v>
      </c>
      <c r="J101" t="s">
        <v>21</v>
      </c>
      <c r="M101">
        <v>1868</v>
      </c>
    </row>
    <row r="102" spans="1:13" ht="15">
      <c r="A102">
        <v>96</v>
      </c>
      <c r="B102">
        <v>3230</v>
      </c>
      <c r="C102" t="s">
        <v>321</v>
      </c>
      <c r="D102" t="s">
        <v>63</v>
      </c>
      <c r="E102" t="s">
        <v>322</v>
      </c>
      <c r="F102" t="str">
        <f>"201511024376"</f>
        <v>201511024376</v>
      </c>
      <c r="G102" t="s">
        <v>277</v>
      </c>
      <c r="H102" t="s">
        <v>20</v>
      </c>
      <c r="I102">
        <v>887</v>
      </c>
      <c r="J102" t="s">
        <v>21</v>
      </c>
      <c r="K102">
        <v>6</v>
      </c>
      <c r="M102">
        <v>1686.2</v>
      </c>
    </row>
    <row r="103" spans="1:13" ht="15">
      <c r="A103">
        <v>97</v>
      </c>
      <c r="B103">
        <v>5402</v>
      </c>
      <c r="C103" t="s">
        <v>323</v>
      </c>
      <c r="D103" t="s">
        <v>171</v>
      </c>
      <c r="E103" t="s">
        <v>324</v>
      </c>
      <c r="F103" t="str">
        <f>"201105000130"</f>
        <v>201105000130</v>
      </c>
      <c r="G103" t="s">
        <v>128</v>
      </c>
      <c r="H103" t="s">
        <v>325</v>
      </c>
      <c r="I103">
        <v>979</v>
      </c>
      <c r="J103" t="s">
        <v>21</v>
      </c>
      <c r="K103">
        <v>6</v>
      </c>
      <c r="M103">
        <v>1703</v>
      </c>
    </row>
    <row r="104" spans="1:13" ht="15">
      <c r="A104">
        <v>98</v>
      </c>
      <c r="B104">
        <v>9000</v>
      </c>
      <c r="C104" t="s">
        <v>326</v>
      </c>
      <c r="D104" t="s">
        <v>115</v>
      </c>
      <c r="E104" t="s">
        <v>327</v>
      </c>
      <c r="F104" t="str">
        <f>"201511027075"</f>
        <v>201511027075</v>
      </c>
      <c r="G104" t="s">
        <v>328</v>
      </c>
      <c r="H104" t="s">
        <v>20</v>
      </c>
      <c r="I104">
        <v>857</v>
      </c>
      <c r="J104" t="s">
        <v>21</v>
      </c>
      <c r="M104">
        <v>1827</v>
      </c>
    </row>
    <row r="105" spans="1:13" ht="15">
      <c r="A105">
        <v>99</v>
      </c>
      <c r="B105">
        <v>6853</v>
      </c>
      <c r="C105" t="s">
        <v>329</v>
      </c>
      <c r="D105" t="s">
        <v>28</v>
      </c>
      <c r="E105" t="s">
        <v>330</v>
      </c>
      <c r="F105" t="str">
        <f>"201511017327"</f>
        <v>201511017327</v>
      </c>
      <c r="G105" t="s">
        <v>331</v>
      </c>
      <c r="H105" t="s">
        <v>45</v>
      </c>
      <c r="I105">
        <v>976</v>
      </c>
      <c r="J105" t="s">
        <v>21</v>
      </c>
      <c r="M105">
        <v>1688</v>
      </c>
    </row>
    <row r="106" spans="1:13" ht="15">
      <c r="A106">
        <v>100</v>
      </c>
      <c r="B106">
        <v>8183</v>
      </c>
      <c r="C106" t="s">
        <v>332</v>
      </c>
      <c r="D106" t="s">
        <v>151</v>
      </c>
      <c r="E106" t="s">
        <v>333</v>
      </c>
      <c r="F106" t="str">
        <f>"201511037433"</f>
        <v>201511037433</v>
      </c>
      <c r="G106" t="s">
        <v>181</v>
      </c>
      <c r="H106" t="s">
        <v>20</v>
      </c>
      <c r="I106">
        <v>806</v>
      </c>
      <c r="J106" t="s">
        <v>21</v>
      </c>
      <c r="L106" t="s">
        <v>53</v>
      </c>
      <c r="M106">
        <v>1799.5</v>
      </c>
    </row>
    <row r="107" spans="1:13" ht="15">
      <c r="A107">
        <v>101</v>
      </c>
      <c r="B107">
        <v>4710</v>
      </c>
      <c r="C107" t="s">
        <v>334</v>
      </c>
      <c r="D107" t="s">
        <v>28</v>
      </c>
      <c r="E107" t="s">
        <v>335</v>
      </c>
      <c r="F107" t="str">
        <f>"201511023536"</f>
        <v>201511023536</v>
      </c>
      <c r="G107" t="s">
        <v>336</v>
      </c>
      <c r="H107" t="s">
        <v>20</v>
      </c>
      <c r="I107">
        <v>863</v>
      </c>
      <c r="J107" t="s">
        <v>21</v>
      </c>
      <c r="M107">
        <v>1827</v>
      </c>
    </row>
    <row r="108" spans="1:13" ht="15">
      <c r="A108">
        <v>102</v>
      </c>
      <c r="B108">
        <v>6577</v>
      </c>
      <c r="C108" t="s">
        <v>337</v>
      </c>
      <c r="D108" t="s">
        <v>133</v>
      </c>
      <c r="E108" t="s">
        <v>338</v>
      </c>
      <c r="F108" t="str">
        <f>"201402010778"</f>
        <v>201402010778</v>
      </c>
      <c r="G108" t="s">
        <v>105</v>
      </c>
      <c r="H108" t="s">
        <v>20</v>
      </c>
      <c r="I108">
        <v>805</v>
      </c>
      <c r="J108" t="s">
        <v>21</v>
      </c>
      <c r="M108">
        <v>1838</v>
      </c>
    </row>
    <row r="109" spans="1:13" ht="15">
      <c r="A109">
        <v>103</v>
      </c>
      <c r="B109">
        <v>12034</v>
      </c>
      <c r="C109" t="s">
        <v>339</v>
      </c>
      <c r="D109" t="s">
        <v>51</v>
      </c>
      <c r="E109" t="s">
        <v>340</v>
      </c>
      <c r="F109" t="str">
        <f>"201510001393"</f>
        <v>201510001393</v>
      </c>
      <c r="G109" t="s">
        <v>341</v>
      </c>
      <c r="H109" t="s">
        <v>20</v>
      </c>
      <c r="I109">
        <v>861</v>
      </c>
      <c r="J109" t="s">
        <v>21</v>
      </c>
      <c r="M109">
        <v>1838</v>
      </c>
    </row>
    <row r="110" spans="1:13" ht="15">
      <c r="A110">
        <v>104</v>
      </c>
      <c r="B110">
        <v>1565</v>
      </c>
      <c r="C110" t="s">
        <v>342</v>
      </c>
      <c r="D110" t="s">
        <v>86</v>
      </c>
      <c r="E110" t="s">
        <v>343</v>
      </c>
      <c r="F110" t="str">
        <f>"201511036641"</f>
        <v>201511036641</v>
      </c>
      <c r="G110" t="s">
        <v>344</v>
      </c>
      <c r="H110" t="s">
        <v>174</v>
      </c>
      <c r="I110">
        <v>903</v>
      </c>
      <c r="J110" t="s">
        <v>21</v>
      </c>
      <c r="K110">
        <v>6</v>
      </c>
      <c r="M110">
        <v>1403.1</v>
      </c>
    </row>
    <row r="111" spans="1:13" ht="15">
      <c r="A111">
        <v>105</v>
      </c>
      <c r="B111">
        <v>16075</v>
      </c>
      <c r="C111" t="s">
        <v>345</v>
      </c>
      <c r="D111" t="s">
        <v>63</v>
      </c>
      <c r="E111" t="s">
        <v>346</v>
      </c>
      <c r="F111" t="str">
        <f>"200712006039"</f>
        <v>200712006039</v>
      </c>
      <c r="G111" t="s">
        <v>225</v>
      </c>
      <c r="H111" t="s">
        <v>174</v>
      </c>
      <c r="I111">
        <v>902</v>
      </c>
      <c r="J111" t="s">
        <v>21</v>
      </c>
      <c r="M111">
        <v>1740.1</v>
      </c>
    </row>
    <row r="112" spans="1:13" ht="15">
      <c r="A112">
        <v>106</v>
      </c>
      <c r="B112">
        <v>13380</v>
      </c>
      <c r="C112" t="s">
        <v>347</v>
      </c>
      <c r="D112" t="s">
        <v>272</v>
      </c>
      <c r="E112" t="s">
        <v>348</v>
      </c>
      <c r="F112" t="str">
        <f>"201511019490"</f>
        <v>201511019490</v>
      </c>
      <c r="G112" t="s">
        <v>225</v>
      </c>
      <c r="H112" t="s">
        <v>20</v>
      </c>
      <c r="I112">
        <v>827</v>
      </c>
      <c r="J112" t="s">
        <v>21</v>
      </c>
      <c r="L112" t="s">
        <v>40</v>
      </c>
      <c r="M112">
        <v>1274.5</v>
      </c>
    </row>
    <row r="113" spans="1:13" ht="15">
      <c r="A113">
        <v>107</v>
      </c>
      <c r="B113">
        <v>14218</v>
      </c>
      <c r="C113" t="s">
        <v>349</v>
      </c>
      <c r="D113" t="s">
        <v>350</v>
      </c>
      <c r="E113" t="s">
        <v>351</v>
      </c>
      <c r="F113" t="str">
        <f>"201511037691"</f>
        <v>201511037691</v>
      </c>
      <c r="G113" t="s">
        <v>328</v>
      </c>
      <c r="H113" t="s">
        <v>20</v>
      </c>
      <c r="I113">
        <v>857</v>
      </c>
      <c r="J113" t="s">
        <v>21</v>
      </c>
      <c r="L113" t="s">
        <v>61</v>
      </c>
      <c r="M113">
        <v>1700.5</v>
      </c>
    </row>
    <row r="114" spans="1:13" ht="15">
      <c r="A114">
        <v>108</v>
      </c>
      <c r="B114">
        <v>16789</v>
      </c>
      <c r="C114" t="s">
        <v>352</v>
      </c>
      <c r="D114" t="s">
        <v>272</v>
      </c>
      <c r="E114" t="s">
        <v>353</v>
      </c>
      <c r="F114" t="str">
        <f>"201510003954"</f>
        <v>201510003954</v>
      </c>
      <c r="G114" t="s">
        <v>280</v>
      </c>
      <c r="H114" t="s">
        <v>20</v>
      </c>
      <c r="I114">
        <v>862</v>
      </c>
      <c r="J114" t="s">
        <v>21</v>
      </c>
      <c r="L114" t="s">
        <v>61</v>
      </c>
      <c r="M114">
        <v>1832.5</v>
      </c>
    </row>
    <row r="115" spans="1:13" ht="15">
      <c r="A115">
        <v>109</v>
      </c>
      <c r="B115">
        <v>3979</v>
      </c>
      <c r="C115" t="s">
        <v>354</v>
      </c>
      <c r="D115" t="s">
        <v>58</v>
      </c>
      <c r="E115" t="s">
        <v>355</v>
      </c>
      <c r="F115" t="str">
        <f>"201511013444"</f>
        <v>201511013444</v>
      </c>
      <c r="G115" t="s">
        <v>356</v>
      </c>
      <c r="H115" t="s">
        <v>20</v>
      </c>
      <c r="I115">
        <v>838</v>
      </c>
      <c r="J115" t="s">
        <v>21</v>
      </c>
      <c r="L115" t="s">
        <v>53</v>
      </c>
      <c r="M115">
        <v>1688</v>
      </c>
    </row>
    <row r="116" spans="1:13" ht="15">
      <c r="A116">
        <v>110</v>
      </c>
      <c r="B116">
        <v>14970</v>
      </c>
      <c r="C116" t="s">
        <v>357</v>
      </c>
      <c r="D116" t="s">
        <v>168</v>
      </c>
      <c r="E116" t="s">
        <v>358</v>
      </c>
      <c r="F116" t="str">
        <f>"201511030752"</f>
        <v>201511030752</v>
      </c>
      <c r="G116" t="s">
        <v>283</v>
      </c>
      <c r="H116" t="s">
        <v>20</v>
      </c>
      <c r="I116">
        <v>854</v>
      </c>
      <c r="J116" t="s">
        <v>21</v>
      </c>
      <c r="L116" t="s">
        <v>32</v>
      </c>
      <c r="M116">
        <v>1344.5</v>
      </c>
    </row>
    <row r="117" spans="1:13" ht="15">
      <c r="A117">
        <v>111</v>
      </c>
      <c r="B117">
        <v>3533</v>
      </c>
      <c r="C117" t="s">
        <v>359</v>
      </c>
      <c r="D117" t="s">
        <v>171</v>
      </c>
      <c r="E117" t="s">
        <v>360</v>
      </c>
      <c r="F117" t="str">
        <f>"201510003337"</f>
        <v>201510003337</v>
      </c>
      <c r="G117" t="s">
        <v>229</v>
      </c>
      <c r="H117" t="s">
        <v>20</v>
      </c>
      <c r="I117">
        <v>837</v>
      </c>
      <c r="J117" t="s">
        <v>21</v>
      </c>
      <c r="K117">
        <v>6</v>
      </c>
      <c r="L117" t="s">
        <v>61</v>
      </c>
      <c r="M117">
        <v>1712</v>
      </c>
    </row>
    <row r="118" spans="1:13" ht="15">
      <c r="A118">
        <v>112</v>
      </c>
      <c r="B118">
        <v>4935</v>
      </c>
      <c r="C118" t="s">
        <v>361</v>
      </c>
      <c r="D118" t="s">
        <v>51</v>
      </c>
      <c r="E118" t="s">
        <v>362</v>
      </c>
      <c r="F118" t="str">
        <f>"200811000532"</f>
        <v>200811000532</v>
      </c>
      <c r="G118" t="s">
        <v>184</v>
      </c>
      <c r="H118" t="s">
        <v>20</v>
      </c>
      <c r="I118">
        <v>835</v>
      </c>
      <c r="J118" t="s">
        <v>21</v>
      </c>
      <c r="K118">
        <v>6</v>
      </c>
      <c r="M118">
        <v>1578</v>
      </c>
    </row>
    <row r="119" spans="1:13" ht="15">
      <c r="A119">
        <v>113</v>
      </c>
      <c r="B119">
        <v>11210</v>
      </c>
      <c r="C119" t="s">
        <v>363</v>
      </c>
      <c r="D119" t="s">
        <v>364</v>
      </c>
      <c r="E119" t="s">
        <v>365</v>
      </c>
      <c r="F119" t="str">
        <f>"201110000106"</f>
        <v>201110000106</v>
      </c>
      <c r="G119" t="s">
        <v>366</v>
      </c>
      <c r="H119" t="s">
        <v>20</v>
      </c>
      <c r="I119">
        <v>819</v>
      </c>
      <c r="J119" t="s">
        <v>21</v>
      </c>
      <c r="M119">
        <v>1838</v>
      </c>
    </row>
    <row r="120" spans="1:13" ht="15">
      <c r="A120">
        <v>114</v>
      </c>
      <c r="B120">
        <v>7003</v>
      </c>
      <c r="C120" t="s">
        <v>367</v>
      </c>
      <c r="D120" t="s">
        <v>42</v>
      </c>
      <c r="E120" t="s">
        <v>368</v>
      </c>
      <c r="F120" t="str">
        <f>"201511029911"</f>
        <v>201511029911</v>
      </c>
      <c r="G120" t="s">
        <v>173</v>
      </c>
      <c r="H120" t="s">
        <v>20</v>
      </c>
      <c r="I120">
        <v>825</v>
      </c>
      <c r="J120" t="s">
        <v>21</v>
      </c>
      <c r="L120" t="s">
        <v>32</v>
      </c>
      <c r="M120">
        <v>1299</v>
      </c>
    </row>
    <row r="121" spans="1:13" ht="15">
      <c r="A121">
        <v>115</v>
      </c>
      <c r="B121">
        <v>1729</v>
      </c>
      <c r="C121" t="s">
        <v>369</v>
      </c>
      <c r="D121" t="s">
        <v>51</v>
      </c>
      <c r="E121" t="s">
        <v>370</v>
      </c>
      <c r="F121" t="str">
        <f>"201102000213"</f>
        <v>201102000213</v>
      </c>
      <c r="G121" t="s">
        <v>371</v>
      </c>
      <c r="H121" t="s">
        <v>20</v>
      </c>
      <c r="I121">
        <v>810</v>
      </c>
      <c r="J121" t="s">
        <v>21</v>
      </c>
      <c r="L121" t="s">
        <v>32</v>
      </c>
      <c r="M121">
        <v>1290.3</v>
      </c>
    </row>
    <row r="122" spans="1:13" ht="15">
      <c r="A122">
        <v>116</v>
      </c>
      <c r="B122">
        <v>3023</v>
      </c>
      <c r="C122" t="s">
        <v>372</v>
      </c>
      <c r="D122" t="s">
        <v>232</v>
      </c>
      <c r="E122" t="s">
        <v>373</v>
      </c>
      <c r="F122" t="str">
        <f>"201511010161"</f>
        <v>201511010161</v>
      </c>
      <c r="G122" t="s">
        <v>128</v>
      </c>
      <c r="H122" t="s">
        <v>20</v>
      </c>
      <c r="I122">
        <v>881</v>
      </c>
      <c r="J122" t="s">
        <v>21</v>
      </c>
      <c r="K122">
        <v>6</v>
      </c>
      <c r="L122" t="s">
        <v>40</v>
      </c>
      <c r="M122">
        <v>1085</v>
      </c>
    </row>
    <row r="123" spans="1:13" ht="15">
      <c r="A123">
        <v>117</v>
      </c>
      <c r="B123">
        <v>795</v>
      </c>
      <c r="C123" t="s">
        <v>374</v>
      </c>
      <c r="D123" t="s">
        <v>375</v>
      </c>
      <c r="E123" t="s">
        <v>376</v>
      </c>
      <c r="F123" t="str">
        <f>"201001000315"</f>
        <v>201001000315</v>
      </c>
      <c r="G123" t="s">
        <v>377</v>
      </c>
      <c r="H123" t="s">
        <v>20</v>
      </c>
      <c r="I123">
        <v>850</v>
      </c>
      <c r="J123" t="s">
        <v>21</v>
      </c>
      <c r="L123" t="s">
        <v>40</v>
      </c>
      <c r="M123">
        <v>1280</v>
      </c>
    </row>
    <row r="124" spans="1:13" ht="15">
      <c r="A124">
        <v>118</v>
      </c>
      <c r="B124">
        <v>7355</v>
      </c>
      <c r="C124" t="s">
        <v>378</v>
      </c>
      <c r="D124" t="s">
        <v>375</v>
      </c>
      <c r="E124" t="s">
        <v>379</v>
      </c>
      <c r="F124" t="str">
        <f>"201510002924"</f>
        <v>201510002924</v>
      </c>
      <c r="G124" t="s">
        <v>356</v>
      </c>
      <c r="H124" t="s">
        <v>20</v>
      </c>
      <c r="I124">
        <v>838</v>
      </c>
      <c r="J124" t="s">
        <v>21</v>
      </c>
      <c r="M124">
        <v>1838</v>
      </c>
    </row>
    <row r="125" spans="1:13" ht="15">
      <c r="A125">
        <v>119</v>
      </c>
      <c r="B125">
        <v>2479</v>
      </c>
      <c r="C125" t="s">
        <v>380</v>
      </c>
      <c r="D125" t="s">
        <v>51</v>
      </c>
      <c r="E125" t="s">
        <v>381</v>
      </c>
      <c r="F125" t="str">
        <f>"201511038260"</f>
        <v>201511038260</v>
      </c>
      <c r="G125" t="s">
        <v>225</v>
      </c>
      <c r="H125" t="s">
        <v>20</v>
      </c>
      <c r="I125">
        <v>827</v>
      </c>
      <c r="J125" t="s">
        <v>21</v>
      </c>
      <c r="L125" t="s">
        <v>32</v>
      </c>
      <c r="M125">
        <v>1300</v>
      </c>
    </row>
    <row r="126" spans="1:13" ht="15">
      <c r="A126">
        <v>120</v>
      </c>
      <c r="B126">
        <v>14744</v>
      </c>
      <c r="C126" t="s">
        <v>382</v>
      </c>
      <c r="D126" t="s">
        <v>51</v>
      </c>
      <c r="E126" t="s">
        <v>383</v>
      </c>
      <c r="F126" t="str">
        <f>"201511038425"</f>
        <v>201511038425</v>
      </c>
      <c r="G126" t="s">
        <v>384</v>
      </c>
      <c r="H126" t="s">
        <v>20</v>
      </c>
      <c r="I126">
        <v>848</v>
      </c>
      <c r="J126" t="s">
        <v>21</v>
      </c>
      <c r="L126" t="s">
        <v>61</v>
      </c>
      <c r="M126">
        <v>1645.5</v>
      </c>
    </row>
    <row r="127" spans="1:13" ht="15">
      <c r="A127">
        <v>121</v>
      </c>
      <c r="B127">
        <v>2709</v>
      </c>
      <c r="C127" t="s">
        <v>385</v>
      </c>
      <c r="D127" t="s">
        <v>171</v>
      </c>
      <c r="E127" t="s">
        <v>386</v>
      </c>
      <c r="F127" t="str">
        <f>"201511019906"</f>
        <v>201511019906</v>
      </c>
      <c r="G127" t="s">
        <v>387</v>
      </c>
      <c r="H127" t="s">
        <v>45</v>
      </c>
      <c r="I127">
        <v>975</v>
      </c>
      <c r="J127" t="s">
        <v>21</v>
      </c>
      <c r="K127">
        <v>6</v>
      </c>
      <c r="L127" t="s">
        <v>61</v>
      </c>
      <c r="M127">
        <v>1028.5</v>
      </c>
    </row>
    <row r="128" spans="1:13" ht="15">
      <c r="A128">
        <v>122</v>
      </c>
      <c r="B128">
        <v>3510</v>
      </c>
      <c r="C128" t="s">
        <v>388</v>
      </c>
      <c r="D128" t="s">
        <v>389</v>
      </c>
      <c r="E128" t="s">
        <v>390</v>
      </c>
      <c r="F128" t="str">
        <f>"201401002649"</f>
        <v>201401002649</v>
      </c>
      <c r="G128" t="s">
        <v>391</v>
      </c>
      <c r="H128" t="s">
        <v>80</v>
      </c>
      <c r="I128">
        <v>893</v>
      </c>
      <c r="J128" t="s">
        <v>21</v>
      </c>
      <c r="K128">
        <v>6</v>
      </c>
      <c r="L128" t="s">
        <v>61</v>
      </c>
      <c r="M128">
        <v>1525.5</v>
      </c>
    </row>
    <row r="129" spans="1:13" ht="15">
      <c r="A129">
        <v>123</v>
      </c>
      <c r="B129">
        <v>18031</v>
      </c>
      <c r="C129" t="s">
        <v>392</v>
      </c>
      <c r="D129" t="s">
        <v>58</v>
      </c>
      <c r="E129" t="s">
        <v>393</v>
      </c>
      <c r="F129" t="str">
        <f>"201511005278"</f>
        <v>201511005278</v>
      </c>
      <c r="G129" t="s">
        <v>356</v>
      </c>
      <c r="H129" t="s">
        <v>325</v>
      </c>
      <c r="I129">
        <v>968</v>
      </c>
      <c r="J129" t="s">
        <v>21</v>
      </c>
      <c r="M129">
        <v>1697</v>
      </c>
    </row>
    <row r="130" spans="1:13" ht="15">
      <c r="A130">
        <v>124</v>
      </c>
      <c r="B130">
        <v>3069</v>
      </c>
      <c r="C130" t="s">
        <v>394</v>
      </c>
      <c r="D130" t="s">
        <v>212</v>
      </c>
      <c r="E130" t="s">
        <v>395</v>
      </c>
      <c r="F130" t="str">
        <f>"201402005520"</f>
        <v>201402005520</v>
      </c>
      <c r="G130" t="s">
        <v>396</v>
      </c>
      <c r="H130" t="s">
        <v>31</v>
      </c>
      <c r="I130">
        <v>932</v>
      </c>
      <c r="J130" t="s">
        <v>21</v>
      </c>
      <c r="K130">
        <v>6</v>
      </c>
      <c r="M130">
        <v>1862.5</v>
      </c>
    </row>
    <row r="131" spans="1:13" ht="15">
      <c r="A131">
        <v>125</v>
      </c>
      <c r="B131">
        <v>14608</v>
      </c>
      <c r="C131" t="s">
        <v>397</v>
      </c>
      <c r="D131" t="s">
        <v>47</v>
      </c>
      <c r="E131" t="s">
        <v>398</v>
      </c>
      <c r="F131" t="str">
        <f>"201502000124"</f>
        <v>201502000124</v>
      </c>
      <c r="G131" t="s">
        <v>399</v>
      </c>
      <c r="H131" t="s">
        <v>20</v>
      </c>
      <c r="I131">
        <v>828</v>
      </c>
      <c r="J131" t="s">
        <v>21</v>
      </c>
      <c r="L131" t="s">
        <v>32</v>
      </c>
      <c r="M131">
        <v>1320</v>
      </c>
    </row>
    <row r="132" spans="1:13" ht="15">
      <c r="A132">
        <v>126</v>
      </c>
      <c r="B132">
        <v>7416</v>
      </c>
      <c r="C132" t="s">
        <v>400</v>
      </c>
      <c r="D132" t="s">
        <v>51</v>
      </c>
      <c r="E132" t="s">
        <v>401</v>
      </c>
      <c r="F132" t="str">
        <f>"201511013516"</f>
        <v>201511013516</v>
      </c>
      <c r="G132" t="s">
        <v>110</v>
      </c>
      <c r="H132" t="s">
        <v>80</v>
      </c>
      <c r="I132">
        <v>803</v>
      </c>
      <c r="J132" t="s">
        <v>21</v>
      </c>
      <c r="L132" t="s">
        <v>53</v>
      </c>
      <c r="M132">
        <v>1633</v>
      </c>
    </row>
    <row r="133" spans="1:13" ht="15">
      <c r="A133">
        <v>127</v>
      </c>
      <c r="B133">
        <v>7005</v>
      </c>
      <c r="C133" t="s">
        <v>402</v>
      </c>
      <c r="D133" t="s">
        <v>98</v>
      </c>
      <c r="E133" t="s">
        <v>403</v>
      </c>
      <c r="F133" t="str">
        <f>"201511036762"</f>
        <v>201511036762</v>
      </c>
      <c r="G133" t="s">
        <v>404</v>
      </c>
      <c r="H133" t="s">
        <v>325</v>
      </c>
      <c r="I133">
        <v>972</v>
      </c>
      <c r="J133" t="s">
        <v>21</v>
      </c>
      <c r="K133">
        <v>6</v>
      </c>
      <c r="M133">
        <v>949.3</v>
      </c>
    </row>
    <row r="134" spans="1:13" ht="15">
      <c r="A134">
        <v>128</v>
      </c>
      <c r="B134">
        <v>13815</v>
      </c>
      <c r="C134" t="s">
        <v>405</v>
      </c>
      <c r="D134" t="s">
        <v>51</v>
      </c>
      <c r="E134" t="s">
        <v>406</v>
      </c>
      <c r="F134" t="str">
        <f>"201406012585"</f>
        <v>201406012585</v>
      </c>
      <c r="G134" t="s">
        <v>19</v>
      </c>
      <c r="H134" t="s">
        <v>20</v>
      </c>
      <c r="I134">
        <v>801</v>
      </c>
      <c r="J134" t="s">
        <v>21</v>
      </c>
      <c r="L134" t="s">
        <v>40</v>
      </c>
      <c r="M134">
        <v>1280</v>
      </c>
    </row>
    <row r="135" spans="1:13" ht="15">
      <c r="A135">
        <v>129</v>
      </c>
      <c r="B135">
        <v>6409</v>
      </c>
      <c r="C135" t="s">
        <v>407</v>
      </c>
      <c r="D135" t="s">
        <v>24</v>
      </c>
      <c r="E135" t="s">
        <v>408</v>
      </c>
      <c r="F135" t="str">
        <f>"201511023949"</f>
        <v>201511023949</v>
      </c>
      <c r="G135" t="s">
        <v>409</v>
      </c>
      <c r="H135" t="s">
        <v>20</v>
      </c>
      <c r="I135">
        <v>885</v>
      </c>
      <c r="J135" t="s">
        <v>21</v>
      </c>
      <c r="K135">
        <v>6</v>
      </c>
      <c r="M135">
        <v>1783</v>
      </c>
    </row>
    <row r="136" spans="1:13" ht="15">
      <c r="A136">
        <v>130</v>
      </c>
      <c r="B136">
        <v>2008</v>
      </c>
      <c r="C136" t="s">
        <v>410</v>
      </c>
      <c r="D136" t="s">
        <v>179</v>
      </c>
      <c r="E136" t="s">
        <v>411</v>
      </c>
      <c r="F136" t="str">
        <f>"201511005875"</f>
        <v>201511005875</v>
      </c>
      <c r="G136" t="s">
        <v>125</v>
      </c>
      <c r="H136" t="s">
        <v>31</v>
      </c>
      <c r="I136">
        <v>945</v>
      </c>
      <c r="J136" t="s">
        <v>21</v>
      </c>
      <c r="M136">
        <v>1898</v>
      </c>
    </row>
    <row r="137" spans="1:13" ht="15">
      <c r="A137">
        <v>131</v>
      </c>
      <c r="B137">
        <v>4192</v>
      </c>
      <c r="C137" t="s">
        <v>412</v>
      </c>
      <c r="D137" t="s">
        <v>212</v>
      </c>
      <c r="E137" t="s">
        <v>413</v>
      </c>
      <c r="F137" t="str">
        <f>"201511039662"</f>
        <v>201511039662</v>
      </c>
      <c r="G137" t="s">
        <v>414</v>
      </c>
      <c r="H137" t="s">
        <v>45</v>
      </c>
      <c r="I137">
        <v>978</v>
      </c>
      <c r="J137" t="s">
        <v>21</v>
      </c>
      <c r="K137">
        <v>6</v>
      </c>
      <c r="M137">
        <v>1054.9</v>
      </c>
    </row>
    <row r="138" spans="1:13" ht="15">
      <c r="A138">
        <v>132</v>
      </c>
      <c r="B138">
        <v>10905</v>
      </c>
      <c r="C138" t="s">
        <v>415</v>
      </c>
      <c r="D138" t="s">
        <v>82</v>
      </c>
      <c r="E138" t="s">
        <v>416</v>
      </c>
      <c r="F138" t="str">
        <f>"201511028197"</f>
        <v>201511028197</v>
      </c>
      <c r="G138" t="s">
        <v>417</v>
      </c>
      <c r="H138" t="s">
        <v>113</v>
      </c>
      <c r="I138">
        <v>916</v>
      </c>
      <c r="J138" t="s">
        <v>21</v>
      </c>
      <c r="K138">
        <v>6</v>
      </c>
      <c r="M138">
        <v>1763</v>
      </c>
    </row>
    <row r="139" spans="1:13" ht="15">
      <c r="A139">
        <v>133</v>
      </c>
      <c r="B139">
        <v>8513</v>
      </c>
      <c r="C139" t="s">
        <v>418</v>
      </c>
      <c r="D139" t="s">
        <v>288</v>
      </c>
      <c r="E139" t="s">
        <v>419</v>
      </c>
      <c r="F139" t="str">
        <f>"201511016625"</f>
        <v>201511016625</v>
      </c>
      <c r="G139" t="s">
        <v>417</v>
      </c>
      <c r="H139" t="s">
        <v>20</v>
      </c>
      <c r="I139">
        <v>875</v>
      </c>
      <c r="J139" t="s">
        <v>21</v>
      </c>
      <c r="K139">
        <v>6</v>
      </c>
      <c r="L139" t="s">
        <v>53</v>
      </c>
      <c r="M139">
        <v>1495</v>
      </c>
    </row>
    <row r="140" spans="1:13" ht="15">
      <c r="A140">
        <v>134</v>
      </c>
      <c r="B140">
        <v>14433</v>
      </c>
      <c r="C140" t="s">
        <v>420</v>
      </c>
      <c r="D140" t="s">
        <v>421</v>
      </c>
      <c r="E140" t="s">
        <v>422</v>
      </c>
      <c r="F140" t="str">
        <f>"201511012153"</f>
        <v>201511012153</v>
      </c>
      <c r="G140" t="s">
        <v>356</v>
      </c>
      <c r="H140" t="s">
        <v>113</v>
      </c>
      <c r="I140">
        <v>907</v>
      </c>
      <c r="J140" t="s">
        <v>21</v>
      </c>
      <c r="M140">
        <v>1713.6</v>
      </c>
    </row>
    <row r="141" spans="1:13" ht="15">
      <c r="A141">
        <v>135</v>
      </c>
      <c r="B141">
        <v>10445</v>
      </c>
      <c r="C141" t="s">
        <v>423</v>
      </c>
      <c r="D141" t="s">
        <v>82</v>
      </c>
      <c r="E141" t="s">
        <v>424</v>
      </c>
      <c r="F141" t="str">
        <f>"201511040133"</f>
        <v>201511040133</v>
      </c>
      <c r="G141" t="s">
        <v>425</v>
      </c>
      <c r="H141" t="s">
        <v>20</v>
      </c>
      <c r="I141">
        <v>815</v>
      </c>
      <c r="J141" t="s">
        <v>21</v>
      </c>
      <c r="K141">
        <v>6</v>
      </c>
      <c r="L141" t="s">
        <v>32</v>
      </c>
      <c r="M141">
        <v>1250</v>
      </c>
    </row>
    <row r="142" spans="1:13" ht="15">
      <c r="A142">
        <v>136</v>
      </c>
      <c r="B142">
        <v>11778</v>
      </c>
      <c r="C142" t="s">
        <v>426</v>
      </c>
      <c r="D142" t="s">
        <v>171</v>
      </c>
      <c r="E142" t="s">
        <v>427</v>
      </c>
      <c r="F142" t="str">
        <f>"201502001750"</f>
        <v>201502001750</v>
      </c>
      <c r="G142" t="s">
        <v>76</v>
      </c>
      <c r="H142" t="s">
        <v>20</v>
      </c>
      <c r="I142">
        <v>873</v>
      </c>
      <c r="J142" t="s">
        <v>21</v>
      </c>
      <c r="L142" t="s">
        <v>61</v>
      </c>
      <c r="M142">
        <v>1700</v>
      </c>
    </row>
    <row r="143" spans="1:13" ht="15">
      <c r="A143">
        <v>137</v>
      </c>
      <c r="B143">
        <v>1713</v>
      </c>
      <c r="C143" t="s">
        <v>428</v>
      </c>
      <c r="D143" t="s">
        <v>82</v>
      </c>
      <c r="E143" t="s">
        <v>429</v>
      </c>
      <c r="F143" t="str">
        <f>"201511028927"</f>
        <v>201511028927</v>
      </c>
      <c r="G143" t="s">
        <v>430</v>
      </c>
      <c r="H143" t="s">
        <v>113</v>
      </c>
      <c r="I143">
        <v>918</v>
      </c>
      <c r="J143" t="s">
        <v>21</v>
      </c>
      <c r="M143">
        <v>1871.5</v>
      </c>
    </row>
    <row r="144" spans="1:13" ht="15">
      <c r="A144">
        <v>138</v>
      </c>
      <c r="B144">
        <v>7919</v>
      </c>
      <c r="C144" t="s">
        <v>431</v>
      </c>
      <c r="D144" t="s">
        <v>86</v>
      </c>
      <c r="E144" t="s">
        <v>432</v>
      </c>
      <c r="F144" t="str">
        <f>"201511006676"</f>
        <v>201511006676</v>
      </c>
      <c r="G144" t="s">
        <v>110</v>
      </c>
      <c r="H144" t="s">
        <v>80</v>
      </c>
      <c r="I144">
        <v>803</v>
      </c>
      <c r="J144" t="s">
        <v>21</v>
      </c>
      <c r="M144">
        <v>1880.5</v>
      </c>
    </row>
    <row r="145" spans="1:13" ht="15">
      <c r="A145">
        <v>139</v>
      </c>
      <c r="B145">
        <v>6477</v>
      </c>
      <c r="C145" t="s">
        <v>433</v>
      </c>
      <c r="D145" t="s">
        <v>434</v>
      </c>
      <c r="E145" t="s">
        <v>435</v>
      </c>
      <c r="F145" t="str">
        <f>"201511035240"</f>
        <v>201511035240</v>
      </c>
      <c r="G145" t="s">
        <v>331</v>
      </c>
      <c r="H145" t="s">
        <v>20</v>
      </c>
      <c r="I145">
        <v>877</v>
      </c>
      <c r="J145" t="s">
        <v>21</v>
      </c>
      <c r="L145" t="s">
        <v>230</v>
      </c>
      <c r="M145">
        <v>1758</v>
      </c>
    </row>
    <row r="146" spans="1:13" ht="15">
      <c r="A146">
        <v>140</v>
      </c>
      <c r="B146">
        <v>3448</v>
      </c>
      <c r="C146" t="s">
        <v>436</v>
      </c>
      <c r="D146" t="s">
        <v>28</v>
      </c>
      <c r="E146" t="s">
        <v>437</v>
      </c>
      <c r="F146" t="str">
        <f>"201511030509"</f>
        <v>201511030509</v>
      </c>
      <c r="G146" t="s">
        <v>399</v>
      </c>
      <c r="H146" t="s">
        <v>20</v>
      </c>
      <c r="I146">
        <v>828</v>
      </c>
      <c r="J146" t="s">
        <v>21</v>
      </c>
      <c r="M146">
        <v>1868</v>
      </c>
    </row>
    <row r="147" spans="1:13" ht="15">
      <c r="A147">
        <v>141</v>
      </c>
      <c r="B147">
        <v>918</v>
      </c>
      <c r="C147" t="s">
        <v>438</v>
      </c>
      <c r="D147" t="s">
        <v>82</v>
      </c>
      <c r="E147" t="s">
        <v>439</v>
      </c>
      <c r="F147" t="str">
        <f>"201502002182"</f>
        <v>201502002182</v>
      </c>
      <c r="G147" t="s">
        <v>440</v>
      </c>
      <c r="H147" t="s">
        <v>69</v>
      </c>
      <c r="I147">
        <v>951</v>
      </c>
      <c r="J147" t="s">
        <v>21</v>
      </c>
      <c r="M147">
        <v>1718</v>
      </c>
    </row>
    <row r="148" spans="1:13" ht="15">
      <c r="A148">
        <v>142</v>
      </c>
      <c r="B148">
        <v>17578</v>
      </c>
      <c r="C148" t="s">
        <v>441</v>
      </c>
      <c r="D148" t="s">
        <v>98</v>
      </c>
      <c r="E148" t="s">
        <v>442</v>
      </c>
      <c r="F148" t="str">
        <f>"201511027802"</f>
        <v>201511027802</v>
      </c>
      <c r="G148" t="s">
        <v>443</v>
      </c>
      <c r="H148" t="s">
        <v>113</v>
      </c>
      <c r="I148">
        <v>897</v>
      </c>
      <c r="J148" t="s">
        <v>21</v>
      </c>
      <c r="M148">
        <v>1799.5</v>
      </c>
    </row>
    <row r="149" spans="1:13" ht="15">
      <c r="A149">
        <v>143</v>
      </c>
      <c r="B149">
        <v>4876</v>
      </c>
      <c r="C149" t="s">
        <v>444</v>
      </c>
      <c r="D149" t="s">
        <v>24</v>
      </c>
      <c r="E149" t="s">
        <v>445</v>
      </c>
      <c r="F149" t="str">
        <f>"201511040132"</f>
        <v>201511040132</v>
      </c>
      <c r="G149" t="s">
        <v>162</v>
      </c>
      <c r="H149" t="s">
        <v>20</v>
      </c>
      <c r="I149">
        <v>878</v>
      </c>
      <c r="J149" t="s">
        <v>21</v>
      </c>
      <c r="M149">
        <v>1838</v>
      </c>
    </row>
    <row r="150" spans="1:13" ht="15">
      <c r="A150">
        <v>144</v>
      </c>
      <c r="B150">
        <v>11887</v>
      </c>
      <c r="C150" t="s">
        <v>446</v>
      </c>
      <c r="D150" t="s">
        <v>42</v>
      </c>
      <c r="E150" t="s">
        <v>447</v>
      </c>
      <c r="F150" t="str">
        <f>"201511023538"</f>
        <v>201511023538</v>
      </c>
      <c r="G150" t="s">
        <v>448</v>
      </c>
      <c r="H150" t="s">
        <v>20</v>
      </c>
      <c r="I150">
        <v>864</v>
      </c>
      <c r="J150" t="s">
        <v>21</v>
      </c>
      <c r="K150">
        <v>6</v>
      </c>
      <c r="M150">
        <v>1334</v>
      </c>
    </row>
    <row r="151" spans="1:13" ht="15">
      <c r="A151">
        <v>145</v>
      </c>
      <c r="B151">
        <v>1642</v>
      </c>
      <c r="C151" t="s">
        <v>449</v>
      </c>
      <c r="D151" t="s">
        <v>24</v>
      </c>
      <c r="E151" t="s">
        <v>450</v>
      </c>
      <c r="F151" t="str">
        <f>"201511011309"</f>
        <v>201511011309</v>
      </c>
      <c r="G151" t="s">
        <v>391</v>
      </c>
      <c r="H151" t="s">
        <v>80</v>
      </c>
      <c r="I151">
        <v>893</v>
      </c>
      <c r="J151" t="s">
        <v>21</v>
      </c>
      <c r="K151">
        <v>6</v>
      </c>
      <c r="L151" t="s">
        <v>40</v>
      </c>
      <c r="M151">
        <v>1162</v>
      </c>
    </row>
    <row r="152" spans="1:13" ht="15">
      <c r="A152">
        <v>146</v>
      </c>
      <c r="B152">
        <v>7285</v>
      </c>
      <c r="C152" t="s">
        <v>451</v>
      </c>
      <c r="D152" t="s">
        <v>82</v>
      </c>
      <c r="E152" t="s">
        <v>452</v>
      </c>
      <c r="F152" t="str">
        <f>"201511021796"</f>
        <v>201511021796</v>
      </c>
      <c r="G152" t="s">
        <v>125</v>
      </c>
      <c r="H152" t="s">
        <v>20</v>
      </c>
      <c r="I152">
        <v>874</v>
      </c>
      <c r="J152" t="s">
        <v>21</v>
      </c>
      <c r="L152" t="s">
        <v>61</v>
      </c>
      <c r="M152">
        <v>1832.8</v>
      </c>
    </row>
    <row r="153" spans="1:13" ht="15">
      <c r="A153">
        <v>147</v>
      </c>
      <c r="B153">
        <v>2693</v>
      </c>
      <c r="C153" t="s">
        <v>453</v>
      </c>
      <c r="D153" t="s">
        <v>119</v>
      </c>
      <c r="E153" t="s">
        <v>454</v>
      </c>
      <c r="F153" t="str">
        <f>"201511033123"</f>
        <v>201511033123</v>
      </c>
      <c r="G153" t="s">
        <v>159</v>
      </c>
      <c r="H153" t="s">
        <v>20</v>
      </c>
      <c r="I153">
        <v>820</v>
      </c>
      <c r="J153" t="s">
        <v>21</v>
      </c>
      <c r="L153" t="s">
        <v>61</v>
      </c>
      <c r="M153">
        <v>1695</v>
      </c>
    </row>
    <row r="154" spans="1:13" ht="15">
      <c r="A154">
        <v>148</v>
      </c>
      <c r="B154">
        <v>13937</v>
      </c>
      <c r="C154" t="s">
        <v>455</v>
      </c>
      <c r="D154" t="s">
        <v>157</v>
      </c>
      <c r="E154" t="s">
        <v>456</v>
      </c>
      <c r="F154" t="str">
        <f>"201104000132"</f>
        <v>201104000132</v>
      </c>
      <c r="G154" t="s">
        <v>274</v>
      </c>
      <c r="H154" t="s">
        <v>20</v>
      </c>
      <c r="I154">
        <v>855</v>
      </c>
      <c r="J154" t="s">
        <v>21</v>
      </c>
      <c r="L154" t="s">
        <v>61</v>
      </c>
      <c r="M154">
        <v>1599</v>
      </c>
    </row>
    <row r="155" spans="1:13" ht="15">
      <c r="A155">
        <v>149</v>
      </c>
      <c r="B155">
        <v>7276</v>
      </c>
      <c r="C155" t="s">
        <v>457</v>
      </c>
      <c r="D155" t="s">
        <v>58</v>
      </c>
      <c r="E155" t="s">
        <v>458</v>
      </c>
      <c r="F155" t="str">
        <f>"201407000207"</f>
        <v>201407000207</v>
      </c>
      <c r="G155" t="s">
        <v>443</v>
      </c>
      <c r="H155" t="s">
        <v>20</v>
      </c>
      <c r="I155">
        <v>809</v>
      </c>
      <c r="J155" t="s">
        <v>21</v>
      </c>
      <c r="L155" t="s">
        <v>53</v>
      </c>
      <c r="M155">
        <v>1813</v>
      </c>
    </row>
    <row r="156" spans="1:13" ht="15">
      <c r="A156">
        <v>150</v>
      </c>
      <c r="B156">
        <v>2439</v>
      </c>
      <c r="C156" t="s">
        <v>459</v>
      </c>
      <c r="D156" t="s">
        <v>24</v>
      </c>
      <c r="E156" t="s">
        <v>460</v>
      </c>
      <c r="F156" t="str">
        <f>"201511035970"</f>
        <v>201511035970</v>
      </c>
      <c r="G156" t="s">
        <v>19</v>
      </c>
      <c r="H156" t="s">
        <v>20</v>
      </c>
      <c r="I156">
        <v>801</v>
      </c>
      <c r="J156" t="s">
        <v>21</v>
      </c>
      <c r="L156" t="s">
        <v>96</v>
      </c>
      <c r="M156">
        <v>1250</v>
      </c>
    </row>
    <row r="157" spans="1:13" ht="15">
      <c r="A157">
        <v>151</v>
      </c>
      <c r="B157">
        <v>10036</v>
      </c>
      <c r="C157" t="s">
        <v>461</v>
      </c>
      <c r="D157" t="s">
        <v>47</v>
      </c>
      <c r="E157" t="s">
        <v>462</v>
      </c>
      <c r="F157" t="str">
        <f>"201006000060"</f>
        <v>201006000060</v>
      </c>
      <c r="G157" t="s">
        <v>463</v>
      </c>
      <c r="H157" t="s">
        <v>20</v>
      </c>
      <c r="I157">
        <v>846</v>
      </c>
      <c r="J157" t="s">
        <v>21</v>
      </c>
      <c r="L157" t="s">
        <v>32</v>
      </c>
      <c r="M157">
        <v>1280</v>
      </c>
    </row>
    <row r="158" spans="1:13" ht="15">
      <c r="A158">
        <v>152</v>
      </c>
      <c r="B158">
        <v>11107</v>
      </c>
      <c r="C158" t="s">
        <v>464</v>
      </c>
      <c r="D158" t="s">
        <v>82</v>
      </c>
      <c r="E158" t="s">
        <v>465</v>
      </c>
      <c r="F158" t="str">
        <f>"201511025240"</f>
        <v>201511025240</v>
      </c>
      <c r="G158" t="s">
        <v>466</v>
      </c>
      <c r="H158" t="s">
        <v>113</v>
      </c>
      <c r="I158">
        <v>899</v>
      </c>
      <c r="J158" t="s">
        <v>21</v>
      </c>
      <c r="M158">
        <v>1730.5</v>
      </c>
    </row>
    <row r="159" spans="1:13" ht="15">
      <c r="A159">
        <v>153</v>
      </c>
      <c r="B159">
        <v>8424</v>
      </c>
      <c r="C159" t="s">
        <v>467</v>
      </c>
      <c r="D159" t="s">
        <v>58</v>
      </c>
      <c r="E159" t="s">
        <v>468</v>
      </c>
      <c r="F159" t="str">
        <f>"201511039272"</f>
        <v>201511039272</v>
      </c>
      <c r="G159" t="s">
        <v>414</v>
      </c>
      <c r="H159" t="s">
        <v>113</v>
      </c>
      <c r="I159">
        <v>919</v>
      </c>
      <c r="J159" t="s">
        <v>21</v>
      </c>
      <c r="K159">
        <v>6</v>
      </c>
      <c r="M159">
        <v>1742.6</v>
      </c>
    </row>
    <row r="160" spans="1:13" ht="15">
      <c r="A160">
        <v>154</v>
      </c>
      <c r="B160">
        <v>18253</v>
      </c>
      <c r="C160" t="s">
        <v>469</v>
      </c>
      <c r="D160" t="s">
        <v>470</v>
      </c>
      <c r="E160" t="s">
        <v>471</v>
      </c>
      <c r="F160" t="str">
        <f>"201510004834"</f>
        <v>201510004834</v>
      </c>
      <c r="G160" t="s">
        <v>225</v>
      </c>
      <c r="H160" t="s">
        <v>20</v>
      </c>
      <c r="I160">
        <v>827</v>
      </c>
      <c r="J160" t="s">
        <v>21</v>
      </c>
      <c r="M160">
        <v>1847</v>
      </c>
    </row>
    <row r="161" spans="1:13" ht="15">
      <c r="A161">
        <v>155</v>
      </c>
      <c r="B161">
        <v>17989</v>
      </c>
      <c r="C161" t="s">
        <v>472</v>
      </c>
      <c r="D161" t="s">
        <v>208</v>
      </c>
      <c r="E161" t="s">
        <v>473</v>
      </c>
      <c r="F161" t="str">
        <f>"201511021519"</f>
        <v>201511021519</v>
      </c>
      <c r="G161" t="s">
        <v>391</v>
      </c>
      <c r="H161" t="s">
        <v>80</v>
      </c>
      <c r="I161">
        <v>893</v>
      </c>
      <c r="J161" t="s">
        <v>21</v>
      </c>
      <c r="K161">
        <v>6</v>
      </c>
      <c r="M161">
        <v>1772</v>
      </c>
    </row>
    <row r="162" spans="1:13" ht="15">
      <c r="A162">
        <v>156</v>
      </c>
      <c r="B162">
        <v>9270</v>
      </c>
      <c r="C162" t="s">
        <v>474</v>
      </c>
      <c r="D162" t="s">
        <v>82</v>
      </c>
      <c r="E162" t="s">
        <v>475</v>
      </c>
      <c r="F162" t="str">
        <f>"200801007661"</f>
        <v>200801007661</v>
      </c>
      <c r="G162" t="s">
        <v>384</v>
      </c>
      <c r="H162" t="s">
        <v>325</v>
      </c>
      <c r="I162">
        <v>969</v>
      </c>
      <c r="J162" t="s">
        <v>21</v>
      </c>
      <c r="M162">
        <v>1832.5</v>
      </c>
    </row>
    <row r="163" spans="1:13" ht="15">
      <c r="A163">
        <v>157</v>
      </c>
      <c r="B163">
        <v>5430</v>
      </c>
      <c r="C163" t="s">
        <v>476</v>
      </c>
      <c r="D163" t="s">
        <v>477</v>
      </c>
      <c r="E163" t="s">
        <v>478</v>
      </c>
      <c r="F163" t="str">
        <f>"201511019187"</f>
        <v>201511019187</v>
      </c>
      <c r="G163" t="s">
        <v>377</v>
      </c>
      <c r="H163" t="s">
        <v>20</v>
      </c>
      <c r="I163">
        <v>850</v>
      </c>
      <c r="J163" t="s">
        <v>21</v>
      </c>
      <c r="L163" t="s">
        <v>96</v>
      </c>
      <c r="M163">
        <v>1250</v>
      </c>
    </row>
    <row r="164" spans="1:13" ht="15">
      <c r="A164">
        <v>158</v>
      </c>
      <c r="B164">
        <v>5295</v>
      </c>
      <c r="C164" t="s">
        <v>479</v>
      </c>
      <c r="D164" t="s">
        <v>58</v>
      </c>
      <c r="E164" t="s">
        <v>480</v>
      </c>
      <c r="F164" t="str">
        <f>"201511027913"</f>
        <v>201511027913</v>
      </c>
      <c r="G164" t="s">
        <v>105</v>
      </c>
      <c r="H164" t="s">
        <v>113</v>
      </c>
      <c r="I164">
        <v>895</v>
      </c>
      <c r="J164" t="s">
        <v>21</v>
      </c>
      <c r="M164">
        <v>1758</v>
      </c>
    </row>
    <row r="165" spans="1:13" ht="15">
      <c r="A165">
        <v>159</v>
      </c>
      <c r="B165">
        <v>8793</v>
      </c>
      <c r="C165" t="s">
        <v>481</v>
      </c>
      <c r="D165" t="s">
        <v>115</v>
      </c>
      <c r="E165" t="s">
        <v>482</v>
      </c>
      <c r="F165" t="str">
        <f>"201511035694"</f>
        <v>201511035694</v>
      </c>
      <c r="G165" t="s">
        <v>92</v>
      </c>
      <c r="H165" t="s">
        <v>20</v>
      </c>
      <c r="I165">
        <v>823</v>
      </c>
      <c r="J165" t="s">
        <v>21</v>
      </c>
      <c r="M165">
        <v>1838</v>
      </c>
    </row>
    <row r="166" spans="1:13" ht="15">
      <c r="A166">
        <v>160</v>
      </c>
      <c r="B166">
        <v>11003</v>
      </c>
      <c r="C166" t="s">
        <v>483</v>
      </c>
      <c r="D166" t="s">
        <v>24</v>
      </c>
      <c r="E166" t="s">
        <v>484</v>
      </c>
      <c r="F166" t="str">
        <f>"201412006125"</f>
        <v>201412006125</v>
      </c>
      <c r="G166" t="s">
        <v>485</v>
      </c>
      <c r="H166" t="s">
        <v>31</v>
      </c>
      <c r="I166">
        <v>929</v>
      </c>
      <c r="J166" t="s">
        <v>21</v>
      </c>
      <c r="M166">
        <v>1877</v>
      </c>
    </row>
    <row r="167" spans="1:13" ht="15">
      <c r="A167">
        <v>161</v>
      </c>
      <c r="B167">
        <v>8909</v>
      </c>
      <c r="C167" t="s">
        <v>486</v>
      </c>
      <c r="D167" t="s">
        <v>487</v>
      </c>
      <c r="E167" t="s">
        <v>488</v>
      </c>
      <c r="F167" t="str">
        <f>"201511037359"</f>
        <v>201511037359</v>
      </c>
      <c r="G167" t="s">
        <v>384</v>
      </c>
      <c r="H167" t="s">
        <v>20</v>
      </c>
      <c r="I167">
        <v>848</v>
      </c>
      <c r="J167" t="s">
        <v>21</v>
      </c>
      <c r="M167">
        <v>1846</v>
      </c>
    </row>
    <row r="168" spans="1:13" ht="15">
      <c r="A168">
        <v>162</v>
      </c>
      <c r="B168">
        <v>8618</v>
      </c>
      <c r="C168" t="s">
        <v>489</v>
      </c>
      <c r="D168" t="s">
        <v>171</v>
      </c>
      <c r="E168" t="s">
        <v>490</v>
      </c>
      <c r="F168" t="str">
        <f>"201511031952"</f>
        <v>201511031952</v>
      </c>
      <c r="G168" t="s">
        <v>125</v>
      </c>
      <c r="H168" t="s">
        <v>20</v>
      </c>
      <c r="I168">
        <v>874</v>
      </c>
      <c r="J168" t="s">
        <v>21</v>
      </c>
      <c r="L168" t="s">
        <v>53</v>
      </c>
      <c r="M168">
        <v>1648.4</v>
      </c>
    </row>
    <row r="169" spans="1:13" ht="15">
      <c r="A169">
        <v>163</v>
      </c>
      <c r="B169">
        <v>2884</v>
      </c>
      <c r="C169" t="s">
        <v>491</v>
      </c>
      <c r="D169" t="s">
        <v>47</v>
      </c>
      <c r="E169" t="s">
        <v>492</v>
      </c>
      <c r="F169" t="str">
        <f>"201511010214"</f>
        <v>201511010214</v>
      </c>
      <c r="G169" t="s">
        <v>493</v>
      </c>
      <c r="H169" t="s">
        <v>20</v>
      </c>
      <c r="I169">
        <v>811</v>
      </c>
      <c r="J169" t="s">
        <v>21</v>
      </c>
      <c r="K169">
        <v>6</v>
      </c>
      <c r="M169">
        <v>1847</v>
      </c>
    </row>
    <row r="170" spans="1:13" ht="15">
      <c r="A170">
        <v>164</v>
      </c>
      <c r="B170">
        <v>16360</v>
      </c>
      <c r="C170" t="s">
        <v>494</v>
      </c>
      <c r="D170" t="s">
        <v>272</v>
      </c>
      <c r="E170" t="s">
        <v>495</v>
      </c>
      <c r="F170" t="str">
        <f>"201402005035"</f>
        <v>201402005035</v>
      </c>
      <c r="G170" t="s">
        <v>308</v>
      </c>
      <c r="H170" t="s">
        <v>31</v>
      </c>
      <c r="I170">
        <v>935</v>
      </c>
      <c r="J170" t="s">
        <v>21</v>
      </c>
      <c r="M170">
        <v>1973</v>
      </c>
    </row>
    <row r="171" spans="1:13" ht="15">
      <c r="A171">
        <v>165</v>
      </c>
      <c r="B171">
        <v>12065</v>
      </c>
      <c r="C171" t="s">
        <v>496</v>
      </c>
      <c r="D171" t="s">
        <v>497</v>
      </c>
      <c r="E171" t="s">
        <v>498</v>
      </c>
      <c r="F171" t="str">
        <f>"201512000636"</f>
        <v>201512000636</v>
      </c>
      <c r="G171" t="s">
        <v>210</v>
      </c>
      <c r="H171" t="s">
        <v>20</v>
      </c>
      <c r="I171">
        <v>839</v>
      </c>
      <c r="J171" t="s">
        <v>21</v>
      </c>
      <c r="L171" t="s">
        <v>32</v>
      </c>
      <c r="M171">
        <v>1280</v>
      </c>
    </row>
    <row r="172" spans="1:13" ht="15">
      <c r="A172">
        <v>166</v>
      </c>
      <c r="B172">
        <v>1012</v>
      </c>
      <c r="C172" t="s">
        <v>499</v>
      </c>
      <c r="D172" t="s">
        <v>51</v>
      </c>
      <c r="E172" t="s">
        <v>500</v>
      </c>
      <c r="F172" t="str">
        <f>"201511007358"</f>
        <v>201511007358</v>
      </c>
      <c r="G172" t="s">
        <v>148</v>
      </c>
      <c r="H172" t="s">
        <v>20</v>
      </c>
      <c r="I172">
        <v>886</v>
      </c>
      <c r="J172" t="s">
        <v>21</v>
      </c>
      <c r="K172">
        <v>6</v>
      </c>
      <c r="L172" t="s">
        <v>32</v>
      </c>
      <c r="M172">
        <v>1300</v>
      </c>
    </row>
    <row r="173" spans="1:13" ht="15">
      <c r="A173">
        <v>167</v>
      </c>
      <c r="B173">
        <v>5935</v>
      </c>
      <c r="C173" t="s">
        <v>501</v>
      </c>
      <c r="D173" t="s">
        <v>502</v>
      </c>
      <c r="E173" t="s">
        <v>503</v>
      </c>
      <c r="F173" t="str">
        <f>"201511036650"</f>
        <v>201511036650</v>
      </c>
      <c r="G173" t="s">
        <v>463</v>
      </c>
      <c r="H173" t="s">
        <v>20</v>
      </c>
      <c r="I173">
        <v>846</v>
      </c>
      <c r="J173" t="s">
        <v>21</v>
      </c>
      <c r="M173">
        <v>1838</v>
      </c>
    </row>
    <row r="174" spans="1:13" ht="15">
      <c r="A174">
        <v>168</v>
      </c>
      <c r="B174">
        <v>17480</v>
      </c>
      <c r="C174" t="s">
        <v>504</v>
      </c>
      <c r="D174" t="s">
        <v>375</v>
      </c>
      <c r="E174" t="s">
        <v>505</v>
      </c>
      <c r="F174" t="str">
        <f>"201511026358"</f>
        <v>201511026358</v>
      </c>
      <c r="G174" t="s">
        <v>60</v>
      </c>
      <c r="H174" t="s">
        <v>20</v>
      </c>
      <c r="I174">
        <v>812</v>
      </c>
      <c r="J174" t="s">
        <v>21</v>
      </c>
      <c r="L174" t="s">
        <v>40</v>
      </c>
      <c r="M174">
        <v>1269</v>
      </c>
    </row>
    <row r="175" spans="1:13" ht="15">
      <c r="A175">
        <v>169</v>
      </c>
      <c r="B175">
        <v>11528</v>
      </c>
      <c r="C175" t="s">
        <v>506</v>
      </c>
      <c r="D175" t="s">
        <v>58</v>
      </c>
      <c r="E175" t="s">
        <v>507</v>
      </c>
      <c r="F175" t="str">
        <f>"201511013894"</f>
        <v>201511013894</v>
      </c>
      <c r="G175" t="s">
        <v>225</v>
      </c>
      <c r="H175" t="s">
        <v>45</v>
      </c>
      <c r="I175">
        <v>964</v>
      </c>
      <c r="J175" t="s">
        <v>21</v>
      </c>
      <c r="M175">
        <v>1813</v>
      </c>
    </row>
    <row r="176" spans="1:13" ht="15">
      <c r="A176">
        <v>170</v>
      </c>
      <c r="B176">
        <v>15813</v>
      </c>
      <c r="C176" t="s">
        <v>508</v>
      </c>
      <c r="D176" t="s">
        <v>212</v>
      </c>
      <c r="E176" t="s">
        <v>509</v>
      </c>
      <c r="F176" t="str">
        <f>"201511040865"</f>
        <v>201511040865</v>
      </c>
      <c r="G176" t="s">
        <v>510</v>
      </c>
      <c r="H176" t="s">
        <v>80</v>
      </c>
      <c r="I176">
        <v>880</v>
      </c>
      <c r="J176" t="s">
        <v>21</v>
      </c>
      <c r="M176">
        <v>1838</v>
      </c>
    </row>
    <row r="177" spans="1:13" ht="15">
      <c r="A177">
        <v>171</v>
      </c>
      <c r="B177">
        <v>7815</v>
      </c>
      <c r="C177" t="s">
        <v>511</v>
      </c>
      <c r="D177" t="s">
        <v>24</v>
      </c>
      <c r="E177" t="s">
        <v>512</v>
      </c>
      <c r="F177" t="str">
        <f>"201511010464"</f>
        <v>201511010464</v>
      </c>
      <c r="G177" t="s">
        <v>105</v>
      </c>
      <c r="H177" t="s">
        <v>45</v>
      </c>
      <c r="I177">
        <v>960</v>
      </c>
      <c r="J177" t="s">
        <v>21</v>
      </c>
      <c r="M177">
        <v>1663</v>
      </c>
    </row>
    <row r="178" spans="1:13" ht="15">
      <c r="A178">
        <v>172</v>
      </c>
      <c r="B178">
        <v>2580</v>
      </c>
      <c r="C178" t="s">
        <v>513</v>
      </c>
      <c r="D178" t="s">
        <v>42</v>
      </c>
      <c r="E178" t="s">
        <v>514</v>
      </c>
      <c r="F178" t="str">
        <f>"201511016281"</f>
        <v>201511016281</v>
      </c>
      <c r="G178" t="s">
        <v>100</v>
      </c>
      <c r="H178" t="s">
        <v>20</v>
      </c>
      <c r="I178">
        <v>834</v>
      </c>
      <c r="J178" t="s">
        <v>21</v>
      </c>
      <c r="K178">
        <v>6</v>
      </c>
      <c r="L178" t="s">
        <v>53</v>
      </c>
      <c r="M178">
        <v>1162.8</v>
      </c>
    </row>
    <row r="179" spans="1:13" ht="15">
      <c r="A179">
        <v>173</v>
      </c>
      <c r="B179">
        <v>3421</v>
      </c>
      <c r="C179" t="s">
        <v>515</v>
      </c>
      <c r="D179" t="s">
        <v>28</v>
      </c>
      <c r="E179" t="s">
        <v>516</v>
      </c>
      <c r="F179" t="str">
        <f>"201510002551"</f>
        <v>201510002551</v>
      </c>
      <c r="G179" t="s">
        <v>188</v>
      </c>
      <c r="H179" t="s">
        <v>20</v>
      </c>
      <c r="I179">
        <v>847</v>
      </c>
      <c r="J179" t="s">
        <v>21</v>
      </c>
      <c r="M179">
        <v>1838</v>
      </c>
    </row>
    <row r="180" spans="1:13" ht="15">
      <c r="A180">
        <v>174</v>
      </c>
      <c r="B180">
        <v>803</v>
      </c>
      <c r="C180" t="s">
        <v>517</v>
      </c>
      <c r="D180" t="s">
        <v>24</v>
      </c>
      <c r="E180" t="s">
        <v>518</v>
      </c>
      <c r="F180" t="str">
        <f>"201511017526"</f>
        <v>201511017526</v>
      </c>
      <c r="G180" t="s">
        <v>76</v>
      </c>
      <c r="H180" t="s">
        <v>20</v>
      </c>
      <c r="I180">
        <v>873</v>
      </c>
      <c r="J180" t="s">
        <v>21</v>
      </c>
      <c r="M180">
        <v>1838</v>
      </c>
    </row>
    <row r="181" spans="1:13" ht="15">
      <c r="A181">
        <v>175</v>
      </c>
      <c r="B181">
        <v>10217</v>
      </c>
      <c r="C181" t="s">
        <v>519</v>
      </c>
      <c r="D181" t="s">
        <v>24</v>
      </c>
      <c r="E181" t="s">
        <v>520</v>
      </c>
      <c r="F181" t="str">
        <f>"201511043574"</f>
        <v>201511043574</v>
      </c>
      <c r="G181" t="s">
        <v>521</v>
      </c>
      <c r="H181" t="s">
        <v>37</v>
      </c>
      <c r="I181">
        <v>943</v>
      </c>
      <c r="J181" t="s">
        <v>21</v>
      </c>
      <c r="K181">
        <v>6</v>
      </c>
      <c r="M181">
        <v>1697.5</v>
      </c>
    </row>
    <row r="182" spans="1:13" ht="15">
      <c r="A182">
        <v>176</v>
      </c>
      <c r="B182">
        <v>4524</v>
      </c>
      <c r="C182" t="s">
        <v>522</v>
      </c>
      <c r="D182" t="s">
        <v>82</v>
      </c>
      <c r="E182" t="s">
        <v>523</v>
      </c>
      <c r="F182" t="str">
        <f>"201312000125"</f>
        <v>201312000125</v>
      </c>
      <c r="G182" t="s">
        <v>391</v>
      </c>
      <c r="H182" t="s">
        <v>80</v>
      </c>
      <c r="I182">
        <v>893</v>
      </c>
      <c r="J182" t="s">
        <v>21</v>
      </c>
      <c r="K182">
        <v>6</v>
      </c>
      <c r="L182" t="s">
        <v>53</v>
      </c>
      <c r="M182">
        <v>1020.5</v>
      </c>
    </row>
    <row r="183" spans="1:13" ht="15">
      <c r="A183">
        <v>177</v>
      </c>
      <c r="B183">
        <v>2577</v>
      </c>
      <c r="C183" t="s">
        <v>524</v>
      </c>
      <c r="D183" t="s">
        <v>86</v>
      </c>
      <c r="E183" t="s">
        <v>525</v>
      </c>
      <c r="F183" t="str">
        <f>"201511027572"</f>
        <v>201511027572</v>
      </c>
      <c r="G183" t="s">
        <v>526</v>
      </c>
      <c r="H183" t="s">
        <v>20</v>
      </c>
      <c r="I183">
        <v>860</v>
      </c>
      <c r="J183" t="s">
        <v>21</v>
      </c>
      <c r="M183">
        <v>1846</v>
      </c>
    </row>
    <row r="184" spans="1:13" ht="15">
      <c r="A184">
        <v>178</v>
      </c>
      <c r="B184">
        <v>4156</v>
      </c>
      <c r="C184" t="s">
        <v>527</v>
      </c>
      <c r="D184" t="s">
        <v>528</v>
      </c>
      <c r="E184" t="s">
        <v>529</v>
      </c>
      <c r="F184" t="str">
        <f>"201511016504"</f>
        <v>201511016504</v>
      </c>
      <c r="G184" t="s">
        <v>530</v>
      </c>
      <c r="H184" t="s">
        <v>45</v>
      </c>
      <c r="I184">
        <v>967</v>
      </c>
      <c r="J184" t="s">
        <v>21</v>
      </c>
      <c r="M184">
        <v>1682.5</v>
      </c>
    </row>
    <row r="185" spans="1:13" ht="15">
      <c r="A185">
        <v>179</v>
      </c>
      <c r="B185">
        <v>1808</v>
      </c>
      <c r="C185" t="s">
        <v>531</v>
      </c>
      <c r="D185" t="s">
        <v>248</v>
      </c>
      <c r="E185" t="s">
        <v>532</v>
      </c>
      <c r="F185" t="str">
        <f>"201511011409"</f>
        <v>201511011409</v>
      </c>
      <c r="G185" t="s">
        <v>60</v>
      </c>
      <c r="H185" t="s">
        <v>20</v>
      </c>
      <c r="I185">
        <v>812</v>
      </c>
      <c r="J185" t="s">
        <v>21</v>
      </c>
      <c r="L185" t="s">
        <v>96</v>
      </c>
      <c r="M185">
        <v>1250</v>
      </c>
    </row>
    <row r="186" spans="1:13" ht="15">
      <c r="A186">
        <v>180</v>
      </c>
      <c r="B186">
        <v>4353</v>
      </c>
      <c r="C186" t="s">
        <v>533</v>
      </c>
      <c r="D186" t="s">
        <v>58</v>
      </c>
      <c r="E186" t="s">
        <v>534</v>
      </c>
      <c r="F186" t="str">
        <f>"201511020830"</f>
        <v>201511020830</v>
      </c>
      <c r="G186" t="s">
        <v>535</v>
      </c>
      <c r="H186" t="s">
        <v>20</v>
      </c>
      <c r="I186">
        <v>892</v>
      </c>
      <c r="J186" t="s">
        <v>21</v>
      </c>
      <c r="M186">
        <v>1838</v>
      </c>
    </row>
    <row r="187" spans="1:13" ht="15">
      <c r="A187">
        <v>181</v>
      </c>
      <c r="B187">
        <v>4366</v>
      </c>
      <c r="C187" t="s">
        <v>536</v>
      </c>
      <c r="D187" t="s">
        <v>42</v>
      </c>
      <c r="E187" t="s">
        <v>537</v>
      </c>
      <c r="F187" t="str">
        <f>"201511028996"</f>
        <v>201511028996</v>
      </c>
      <c r="G187" t="s">
        <v>88</v>
      </c>
      <c r="H187" t="s">
        <v>20</v>
      </c>
      <c r="I187">
        <v>876</v>
      </c>
      <c r="J187" t="s">
        <v>21</v>
      </c>
      <c r="K187">
        <v>6</v>
      </c>
      <c r="L187" t="s">
        <v>61</v>
      </c>
      <c r="M187">
        <v>1803</v>
      </c>
    </row>
    <row r="188" spans="1:13" ht="15">
      <c r="A188">
        <v>182</v>
      </c>
      <c r="B188">
        <v>6520</v>
      </c>
      <c r="C188" t="s">
        <v>538</v>
      </c>
      <c r="D188" t="s">
        <v>539</v>
      </c>
      <c r="E188" t="s">
        <v>540</v>
      </c>
      <c r="F188" t="str">
        <f>"201511035868"</f>
        <v>201511035868</v>
      </c>
      <c r="G188" t="s">
        <v>541</v>
      </c>
      <c r="H188" t="s">
        <v>45</v>
      </c>
      <c r="I188">
        <v>971</v>
      </c>
      <c r="J188" t="s">
        <v>21</v>
      </c>
      <c r="M188">
        <v>1688</v>
      </c>
    </row>
    <row r="189" spans="1:13" ht="15">
      <c r="A189">
        <v>183</v>
      </c>
      <c r="B189">
        <v>6761</v>
      </c>
      <c r="C189" t="s">
        <v>542</v>
      </c>
      <c r="D189" t="s">
        <v>58</v>
      </c>
      <c r="E189" t="s">
        <v>543</v>
      </c>
      <c r="F189" t="str">
        <f>"201510001037"</f>
        <v>201510001037</v>
      </c>
      <c r="G189" t="s">
        <v>49</v>
      </c>
      <c r="H189" t="s">
        <v>20</v>
      </c>
      <c r="I189">
        <v>822</v>
      </c>
      <c r="J189" t="s">
        <v>21</v>
      </c>
      <c r="L189" t="s">
        <v>61</v>
      </c>
      <c r="M189">
        <v>1790.1</v>
      </c>
    </row>
    <row r="190" spans="1:13" ht="15">
      <c r="A190">
        <v>184</v>
      </c>
      <c r="B190">
        <v>4115</v>
      </c>
      <c r="C190" t="s">
        <v>544</v>
      </c>
      <c r="D190" t="s">
        <v>115</v>
      </c>
      <c r="E190" t="s">
        <v>545</v>
      </c>
      <c r="F190" t="str">
        <f>"201511013525"</f>
        <v>201511013525</v>
      </c>
      <c r="G190" t="s">
        <v>546</v>
      </c>
      <c r="H190" t="s">
        <v>20</v>
      </c>
      <c r="I190">
        <v>890</v>
      </c>
      <c r="J190" t="s">
        <v>21</v>
      </c>
      <c r="M190">
        <v>1838</v>
      </c>
    </row>
    <row r="191" spans="1:13" ht="15">
      <c r="A191">
        <v>185</v>
      </c>
      <c r="B191">
        <v>16391</v>
      </c>
      <c r="C191" t="s">
        <v>547</v>
      </c>
      <c r="D191" t="s">
        <v>115</v>
      </c>
      <c r="E191" t="s">
        <v>548</v>
      </c>
      <c r="F191" t="str">
        <f>"201510003151"</f>
        <v>201510003151</v>
      </c>
      <c r="G191" t="s">
        <v>44</v>
      </c>
      <c r="H191" t="s">
        <v>20</v>
      </c>
      <c r="I191">
        <v>821</v>
      </c>
      <c r="J191" t="s">
        <v>21</v>
      </c>
      <c r="M191">
        <v>1838</v>
      </c>
    </row>
    <row r="192" spans="1:13" ht="15">
      <c r="A192">
        <v>186</v>
      </c>
      <c r="B192">
        <v>9178</v>
      </c>
      <c r="C192" t="s">
        <v>549</v>
      </c>
      <c r="D192" t="s">
        <v>51</v>
      </c>
      <c r="E192" t="s">
        <v>550</v>
      </c>
      <c r="F192" t="str">
        <f>"201511030535"</f>
        <v>201511030535</v>
      </c>
      <c r="G192" t="s">
        <v>443</v>
      </c>
      <c r="H192" t="s">
        <v>20</v>
      </c>
      <c r="I192">
        <v>809</v>
      </c>
      <c r="J192" t="s">
        <v>21</v>
      </c>
      <c r="M192">
        <v>1868</v>
      </c>
    </row>
    <row r="193" spans="1:13" ht="15">
      <c r="A193">
        <v>187</v>
      </c>
      <c r="B193">
        <v>12773</v>
      </c>
      <c r="C193" t="s">
        <v>551</v>
      </c>
      <c r="D193" t="s">
        <v>552</v>
      </c>
      <c r="E193" t="s">
        <v>553</v>
      </c>
      <c r="F193" t="str">
        <f>"201511009825"</f>
        <v>201511009825</v>
      </c>
      <c r="G193" t="s">
        <v>414</v>
      </c>
      <c r="H193" t="s">
        <v>20</v>
      </c>
      <c r="I193">
        <v>879</v>
      </c>
      <c r="J193" t="s">
        <v>21</v>
      </c>
      <c r="K193">
        <v>6</v>
      </c>
      <c r="M193">
        <v>1817.1</v>
      </c>
    </row>
    <row r="194" spans="1:13" ht="15">
      <c r="A194">
        <v>188</v>
      </c>
      <c r="B194">
        <v>17000</v>
      </c>
      <c r="C194" t="s">
        <v>554</v>
      </c>
      <c r="D194" t="s">
        <v>28</v>
      </c>
      <c r="E194" t="s">
        <v>555</v>
      </c>
      <c r="F194" t="str">
        <f>"201510003354"</f>
        <v>201510003354</v>
      </c>
      <c r="G194" t="s">
        <v>556</v>
      </c>
      <c r="H194" t="s">
        <v>20</v>
      </c>
      <c r="I194">
        <v>870</v>
      </c>
      <c r="J194" t="s">
        <v>21</v>
      </c>
      <c r="K194">
        <v>6</v>
      </c>
      <c r="M194">
        <v>825</v>
      </c>
    </row>
    <row r="195" spans="1:13" ht="15">
      <c r="A195">
        <v>189</v>
      </c>
      <c r="B195">
        <v>11762</v>
      </c>
      <c r="C195" t="s">
        <v>557</v>
      </c>
      <c r="D195" t="s">
        <v>82</v>
      </c>
      <c r="E195" t="s">
        <v>558</v>
      </c>
      <c r="F195" t="str">
        <f>"201511036204"</f>
        <v>201511036204</v>
      </c>
      <c r="G195" t="s">
        <v>331</v>
      </c>
      <c r="H195" t="s">
        <v>20</v>
      </c>
      <c r="I195">
        <v>877</v>
      </c>
      <c r="J195" t="s">
        <v>21</v>
      </c>
      <c r="M195">
        <v>1880.5</v>
      </c>
    </row>
    <row r="196" spans="1:13" ht="15">
      <c r="A196">
        <v>190</v>
      </c>
      <c r="B196">
        <v>8268</v>
      </c>
      <c r="C196" t="s">
        <v>559</v>
      </c>
      <c r="D196" t="s">
        <v>58</v>
      </c>
      <c r="E196" t="s">
        <v>560</v>
      </c>
      <c r="F196" t="str">
        <f>"201511039117"</f>
        <v>201511039117</v>
      </c>
      <c r="G196" t="s">
        <v>181</v>
      </c>
      <c r="H196" t="s">
        <v>20</v>
      </c>
      <c r="I196">
        <v>806</v>
      </c>
      <c r="J196" t="s">
        <v>21</v>
      </c>
      <c r="L196" t="s">
        <v>32</v>
      </c>
      <c r="M196">
        <v>1280</v>
      </c>
    </row>
    <row r="197" spans="1:13" ht="15">
      <c r="A197">
        <v>191</v>
      </c>
      <c r="B197">
        <v>12960</v>
      </c>
      <c r="C197" t="s">
        <v>561</v>
      </c>
      <c r="D197" t="s">
        <v>86</v>
      </c>
      <c r="E197" t="s">
        <v>562</v>
      </c>
      <c r="F197" t="str">
        <f>"201002000366"</f>
        <v>201002000366</v>
      </c>
      <c r="G197" t="s">
        <v>387</v>
      </c>
      <c r="H197" t="s">
        <v>45</v>
      </c>
      <c r="I197">
        <v>975</v>
      </c>
      <c r="J197" t="s">
        <v>21</v>
      </c>
      <c r="K197">
        <v>6</v>
      </c>
      <c r="M197">
        <v>1838</v>
      </c>
    </row>
    <row r="198" spans="1:13" ht="15">
      <c r="A198">
        <v>192</v>
      </c>
      <c r="B198">
        <v>3970</v>
      </c>
      <c r="C198" t="s">
        <v>563</v>
      </c>
      <c r="D198" t="s">
        <v>47</v>
      </c>
      <c r="E198" t="s">
        <v>564</v>
      </c>
      <c r="F198" t="str">
        <f>"201511036906"</f>
        <v>201511036906</v>
      </c>
      <c r="G198" t="s">
        <v>268</v>
      </c>
      <c r="H198" t="s">
        <v>20</v>
      </c>
      <c r="I198">
        <v>888</v>
      </c>
      <c r="J198" t="s">
        <v>21</v>
      </c>
      <c r="M198">
        <v>1840.5</v>
      </c>
    </row>
    <row r="199" spans="1:13" ht="15">
      <c r="A199">
        <v>193</v>
      </c>
      <c r="B199">
        <v>7742</v>
      </c>
      <c r="C199" t="s">
        <v>565</v>
      </c>
      <c r="D199" t="s">
        <v>82</v>
      </c>
      <c r="E199" t="s">
        <v>566</v>
      </c>
      <c r="F199" t="str">
        <f>"201105000158"</f>
        <v>201105000158</v>
      </c>
      <c r="G199" t="s">
        <v>485</v>
      </c>
      <c r="H199" t="s">
        <v>20</v>
      </c>
      <c r="I199">
        <v>807</v>
      </c>
      <c r="J199" t="s">
        <v>21</v>
      </c>
      <c r="L199" t="s">
        <v>32</v>
      </c>
      <c r="M199">
        <v>1292.5</v>
      </c>
    </row>
    <row r="200" spans="1:13" ht="15">
      <c r="A200">
        <v>194</v>
      </c>
      <c r="B200">
        <v>13393</v>
      </c>
      <c r="C200" t="s">
        <v>567</v>
      </c>
      <c r="D200" t="s">
        <v>24</v>
      </c>
      <c r="E200" t="s">
        <v>568</v>
      </c>
      <c r="F200" t="str">
        <f>"201512000870"</f>
        <v>201512000870</v>
      </c>
      <c r="G200" t="s">
        <v>128</v>
      </c>
      <c r="H200" t="s">
        <v>20</v>
      </c>
      <c r="I200">
        <v>881</v>
      </c>
      <c r="J200" t="s">
        <v>21</v>
      </c>
      <c r="K200">
        <v>6</v>
      </c>
      <c r="L200" t="s">
        <v>53</v>
      </c>
      <c r="M200">
        <v>1039.5</v>
      </c>
    </row>
    <row r="201" spans="1:13" ht="15">
      <c r="A201">
        <v>195</v>
      </c>
      <c r="B201">
        <v>9403</v>
      </c>
      <c r="C201" t="s">
        <v>569</v>
      </c>
      <c r="D201" t="s">
        <v>58</v>
      </c>
      <c r="E201" t="s">
        <v>570</v>
      </c>
      <c r="F201" t="str">
        <f>"201511027848"</f>
        <v>201511027848</v>
      </c>
      <c r="G201" t="s">
        <v>377</v>
      </c>
      <c r="H201" t="s">
        <v>20</v>
      </c>
      <c r="I201">
        <v>850</v>
      </c>
      <c r="J201" t="s">
        <v>21</v>
      </c>
      <c r="L201" t="s">
        <v>61</v>
      </c>
      <c r="M201">
        <v>1607</v>
      </c>
    </row>
    <row r="202" spans="1:13" ht="15">
      <c r="A202">
        <v>196</v>
      </c>
      <c r="B202">
        <v>7351</v>
      </c>
      <c r="C202" t="s">
        <v>571</v>
      </c>
      <c r="D202" t="s">
        <v>272</v>
      </c>
      <c r="E202" t="s">
        <v>572</v>
      </c>
      <c r="F202" t="str">
        <f>"201510002770"</f>
        <v>201510002770</v>
      </c>
      <c r="G202" t="s">
        <v>60</v>
      </c>
      <c r="H202" t="s">
        <v>20</v>
      </c>
      <c r="I202">
        <v>812</v>
      </c>
      <c r="J202" t="s">
        <v>21</v>
      </c>
      <c r="M202">
        <v>1838</v>
      </c>
    </row>
    <row r="203" spans="1:13" ht="15">
      <c r="A203">
        <v>197</v>
      </c>
      <c r="B203">
        <v>10401</v>
      </c>
      <c r="C203" t="s">
        <v>573</v>
      </c>
      <c r="D203" t="s">
        <v>171</v>
      </c>
      <c r="E203" t="s">
        <v>574</v>
      </c>
      <c r="F203" t="str">
        <f>"201511026840"</f>
        <v>201511026840</v>
      </c>
      <c r="G203" t="s">
        <v>417</v>
      </c>
      <c r="H203" t="s">
        <v>20</v>
      </c>
      <c r="I203">
        <v>875</v>
      </c>
      <c r="J203" t="s">
        <v>21</v>
      </c>
      <c r="K203">
        <v>6</v>
      </c>
      <c r="L203" t="s">
        <v>61</v>
      </c>
      <c r="M203">
        <v>1838</v>
      </c>
    </row>
    <row r="204" spans="1:13" ht="15">
      <c r="A204">
        <v>198</v>
      </c>
      <c r="B204">
        <v>4925</v>
      </c>
      <c r="C204" t="s">
        <v>575</v>
      </c>
      <c r="D204" t="s">
        <v>42</v>
      </c>
      <c r="E204" t="s">
        <v>576</v>
      </c>
      <c r="F204" t="str">
        <f>"201511030939"</f>
        <v>201511030939</v>
      </c>
      <c r="G204" t="s">
        <v>577</v>
      </c>
      <c r="H204" t="s">
        <v>20</v>
      </c>
      <c r="I204">
        <v>832</v>
      </c>
      <c r="J204" t="s">
        <v>21</v>
      </c>
      <c r="L204" t="s">
        <v>32</v>
      </c>
      <c r="M204">
        <v>1320</v>
      </c>
    </row>
    <row r="205" spans="1:13" ht="15">
      <c r="A205">
        <v>199</v>
      </c>
      <c r="B205">
        <v>676</v>
      </c>
      <c r="C205" t="s">
        <v>578</v>
      </c>
      <c r="D205" t="s">
        <v>579</v>
      </c>
      <c r="E205" t="s">
        <v>580</v>
      </c>
      <c r="F205" t="str">
        <f>"201511029805"</f>
        <v>201511029805</v>
      </c>
      <c r="G205" t="s">
        <v>60</v>
      </c>
      <c r="H205" t="s">
        <v>45</v>
      </c>
      <c r="I205">
        <v>961</v>
      </c>
      <c r="J205" t="s">
        <v>21</v>
      </c>
      <c r="M205">
        <v>1688</v>
      </c>
    </row>
    <row r="206" spans="1:13" ht="15">
      <c r="A206">
        <v>200</v>
      </c>
      <c r="B206">
        <v>1658</v>
      </c>
      <c r="C206" t="s">
        <v>581</v>
      </c>
      <c r="D206" t="s">
        <v>24</v>
      </c>
      <c r="E206" t="s">
        <v>582</v>
      </c>
      <c r="F206" t="str">
        <f>"201511030737"</f>
        <v>201511030737</v>
      </c>
      <c r="G206" t="s">
        <v>286</v>
      </c>
      <c r="H206" t="s">
        <v>113</v>
      </c>
      <c r="I206">
        <v>910</v>
      </c>
      <c r="J206" t="s">
        <v>21</v>
      </c>
      <c r="M206">
        <v>1690.8</v>
      </c>
    </row>
    <row r="207" spans="1:13" ht="15">
      <c r="A207">
        <v>201</v>
      </c>
      <c r="B207">
        <v>10925</v>
      </c>
      <c r="C207" t="s">
        <v>583</v>
      </c>
      <c r="D207" t="s">
        <v>171</v>
      </c>
      <c r="E207" t="s">
        <v>584</v>
      </c>
      <c r="F207" t="str">
        <f>"201412007272"</f>
        <v>201412007272</v>
      </c>
      <c r="G207" t="s">
        <v>585</v>
      </c>
      <c r="H207" t="s">
        <v>69</v>
      </c>
      <c r="I207">
        <v>952</v>
      </c>
      <c r="J207" t="s">
        <v>21</v>
      </c>
      <c r="M207">
        <v>1838</v>
      </c>
    </row>
    <row r="208" spans="1:13" ht="15">
      <c r="A208">
        <v>202</v>
      </c>
      <c r="B208">
        <v>17293</v>
      </c>
      <c r="C208" t="s">
        <v>586</v>
      </c>
      <c r="D208" t="s">
        <v>63</v>
      </c>
      <c r="E208" t="s">
        <v>587</v>
      </c>
      <c r="F208" t="str">
        <f>"201511012733"</f>
        <v>201511012733</v>
      </c>
      <c r="G208" t="s">
        <v>577</v>
      </c>
      <c r="H208" t="s">
        <v>20</v>
      </c>
      <c r="I208">
        <v>832</v>
      </c>
      <c r="J208" t="s">
        <v>21</v>
      </c>
      <c r="L208" t="s">
        <v>61</v>
      </c>
      <c r="M208">
        <v>1838</v>
      </c>
    </row>
    <row r="209" spans="1:13" ht="15">
      <c r="A209">
        <v>203</v>
      </c>
      <c r="B209">
        <v>10115</v>
      </c>
      <c r="C209" t="s">
        <v>588</v>
      </c>
      <c r="D209" t="s">
        <v>589</v>
      </c>
      <c r="E209" t="s">
        <v>590</v>
      </c>
      <c r="F209" t="str">
        <f>"201102000953"</f>
        <v>201102000953</v>
      </c>
      <c r="G209" t="s">
        <v>466</v>
      </c>
      <c r="H209" t="s">
        <v>45</v>
      </c>
      <c r="I209">
        <v>963</v>
      </c>
      <c r="J209" t="s">
        <v>21</v>
      </c>
      <c r="M209">
        <v>1673</v>
      </c>
    </row>
    <row r="210" spans="1:13" ht="15">
      <c r="A210">
        <v>204</v>
      </c>
      <c r="B210">
        <v>1099</v>
      </c>
      <c r="C210" t="s">
        <v>591</v>
      </c>
      <c r="D210" t="s">
        <v>42</v>
      </c>
      <c r="E210" t="s">
        <v>592</v>
      </c>
      <c r="F210" t="str">
        <f>"201511037461"</f>
        <v>201511037461</v>
      </c>
      <c r="G210" t="s">
        <v>593</v>
      </c>
      <c r="H210" t="s">
        <v>20</v>
      </c>
      <c r="I210">
        <v>866</v>
      </c>
      <c r="J210" t="s">
        <v>21</v>
      </c>
      <c r="L210" t="s">
        <v>61</v>
      </c>
      <c r="M210">
        <v>1832.5</v>
      </c>
    </row>
    <row r="211" spans="1:13" ht="15">
      <c r="A211">
        <v>205</v>
      </c>
      <c r="B211">
        <v>5333</v>
      </c>
      <c r="C211" t="s">
        <v>594</v>
      </c>
      <c r="D211" t="s">
        <v>24</v>
      </c>
      <c r="E211" t="s">
        <v>595</v>
      </c>
      <c r="F211" t="str">
        <f>"201511037994"</f>
        <v>201511037994</v>
      </c>
      <c r="G211" t="s">
        <v>246</v>
      </c>
      <c r="H211" t="s">
        <v>20</v>
      </c>
      <c r="I211">
        <v>814</v>
      </c>
      <c r="J211" t="s">
        <v>21</v>
      </c>
      <c r="L211" t="s">
        <v>32</v>
      </c>
      <c r="M211">
        <v>1280</v>
      </c>
    </row>
    <row r="212" spans="1:13" ht="15">
      <c r="A212">
        <v>206</v>
      </c>
      <c r="B212">
        <v>16966</v>
      </c>
      <c r="C212" t="s">
        <v>596</v>
      </c>
      <c r="D212" t="s">
        <v>98</v>
      </c>
      <c r="E212" t="s">
        <v>597</v>
      </c>
      <c r="F212" t="str">
        <f>"201511030645"</f>
        <v>201511030645</v>
      </c>
      <c r="G212" t="s">
        <v>598</v>
      </c>
      <c r="H212" t="s">
        <v>20</v>
      </c>
      <c r="I212">
        <v>813</v>
      </c>
      <c r="J212" t="s">
        <v>21</v>
      </c>
      <c r="M212">
        <v>1897</v>
      </c>
    </row>
    <row r="213" spans="1:13" ht="15">
      <c r="A213">
        <v>207</v>
      </c>
      <c r="B213">
        <v>11506</v>
      </c>
      <c r="C213" t="s">
        <v>599</v>
      </c>
      <c r="D213" t="s">
        <v>600</v>
      </c>
      <c r="E213" t="s">
        <v>601</v>
      </c>
      <c r="F213" t="str">
        <f>"201511041538"</f>
        <v>201511041538</v>
      </c>
      <c r="G213" t="s">
        <v>493</v>
      </c>
      <c r="H213" t="s">
        <v>31</v>
      </c>
      <c r="I213">
        <v>931</v>
      </c>
      <c r="J213" t="s">
        <v>21</v>
      </c>
      <c r="K213">
        <v>6</v>
      </c>
      <c r="M213">
        <v>1912.5</v>
      </c>
    </row>
    <row r="214" spans="1:13" ht="15">
      <c r="A214">
        <v>208</v>
      </c>
      <c r="B214">
        <v>1797</v>
      </c>
      <c r="C214" t="s">
        <v>602</v>
      </c>
      <c r="D214" t="s">
        <v>47</v>
      </c>
      <c r="E214" t="s">
        <v>603</v>
      </c>
      <c r="F214" t="str">
        <f>"201511007715"</f>
        <v>201511007715</v>
      </c>
      <c r="G214" t="s">
        <v>485</v>
      </c>
      <c r="H214" t="s">
        <v>20</v>
      </c>
      <c r="I214">
        <v>807</v>
      </c>
      <c r="J214" t="s">
        <v>21</v>
      </c>
      <c r="M214">
        <v>1838</v>
      </c>
    </row>
    <row r="215" spans="1:13" ht="15">
      <c r="A215">
        <v>209</v>
      </c>
      <c r="B215">
        <v>2069</v>
      </c>
      <c r="C215" t="s">
        <v>604</v>
      </c>
      <c r="D215" t="s">
        <v>51</v>
      </c>
      <c r="E215" t="s">
        <v>605</v>
      </c>
      <c r="F215" t="str">
        <f>"201402010922"</f>
        <v>201402010922</v>
      </c>
      <c r="G215" t="s">
        <v>443</v>
      </c>
      <c r="H215" t="s">
        <v>31</v>
      </c>
      <c r="I215">
        <v>930</v>
      </c>
      <c r="J215" t="s">
        <v>21</v>
      </c>
      <c r="M215">
        <v>1908</v>
      </c>
    </row>
    <row r="216" spans="1:13" ht="15">
      <c r="A216">
        <v>210</v>
      </c>
      <c r="B216">
        <v>11273</v>
      </c>
      <c r="C216" t="s">
        <v>606</v>
      </c>
      <c r="D216" t="s">
        <v>607</v>
      </c>
      <c r="E216" t="s">
        <v>608</v>
      </c>
      <c r="F216" t="str">
        <f>"201511040285"</f>
        <v>201511040285</v>
      </c>
      <c r="G216" t="s">
        <v>377</v>
      </c>
      <c r="H216" t="s">
        <v>20</v>
      </c>
      <c r="I216">
        <v>850</v>
      </c>
      <c r="J216" t="s">
        <v>21</v>
      </c>
      <c r="L216" t="s">
        <v>53</v>
      </c>
      <c r="M216">
        <v>1700</v>
      </c>
    </row>
    <row r="217" spans="1:13" ht="15">
      <c r="A217">
        <v>211</v>
      </c>
      <c r="B217">
        <v>10734</v>
      </c>
      <c r="C217" t="s">
        <v>609</v>
      </c>
      <c r="D217" t="s">
        <v>58</v>
      </c>
      <c r="E217" t="s">
        <v>610</v>
      </c>
      <c r="F217" t="str">
        <f>"201511019324"</f>
        <v>201511019324</v>
      </c>
      <c r="G217" t="s">
        <v>366</v>
      </c>
      <c r="H217" t="s">
        <v>20</v>
      </c>
      <c r="I217">
        <v>819</v>
      </c>
      <c r="J217" t="s">
        <v>21</v>
      </c>
      <c r="L217" t="s">
        <v>32</v>
      </c>
      <c r="M217">
        <v>1280</v>
      </c>
    </row>
    <row r="218" spans="1:13" ht="15">
      <c r="A218">
        <v>212</v>
      </c>
      <c r="B218">
        <v>15855</v>
      </c>
      <c r="C218" t="s">
        <v>611</v>
      </c>
      <c r="D218" t="s">
        <v>171</v>
      </c>
      <c r="E218" t="s">
        <v>612</v>
      </c>
      <c r="F218" t="str">
        <f>"201511010599"</f>
        <v>201511010599</v>
      </c>
      <c r="G218" t="s">
        <v>593</v>
      </c>
      <c r="H218" t="s">
        <v>20</v>
      </c>
      <c r="I218">
        <v>866</v>
      </c>
      <c r="J218" t="s">
        <v>21</v>
      </c>
      <c r="M218">
        <v>1877</v>
      </c>
    </row>
    <row r="219" spans="1:13" ht="15">
      <c r="A219">
        <v>213</v>
      </c>
      <c r="B219">
        <v>3551</v>
      </c>
      <c r="C219" t="s">
        <v>613</v>
      </c>
      <c r="D219" t="s">
        <v>82</v>
      </c>
      <c r="E219" t="s">
        <v>614</v>
      </c>
      <c r="F219" t="str">
        <f>"201511008880"</f>
        <v>201511008880</v>
      </c>
      <c r="G219" t="s">
        <v>399</v>
      </c>
      <c r="H219" t="s">
        <v>20</v>
      </c>
      <c r="I219">
        <v>828</v>
      </c>
      <c r="J219" t="s">
        <v>21</v>
      </c>
      <c r="L219" t="s">
        <v>61</v>
      </c>
      <c r="M219">
        <v>1732.4</v>
      </c>
    </row>
    <row r="220" spans="1:13" ht="15">
      <c r="A220">
        <v>214</v>
      </c>
      <c r="B220">
        <v>4089</v>
      </c>
      <c r="C220" t="s">
        <v>615</v>
      </c>
      <c r="D220" t="s">
        <v>133</v>
      </c>
      <c r="E220" t="s">
        <v>616</v>
      </c>
      <c r="F220" t="str">
        <f>"201511031750"</f>
        <v>201511031750</v>
      </c>
      <c r="G220" t="s">
        <v>140</v>
      </c>
      <c r="H220" t="s">
        <v>20</v>
      </c>
      <c r="I220">
        <v>845</v>
      </c>
      <c r="J220" t="s">
        <v>21</v>
      </c>
      <c r="L220" t="s">
        <v>32</v>
      </c>
      <c r="M220">
        <v>1280</v>
      </c>
    </row>
    <row r="221" spans="1:13" ht="15">
      <c r="A221">
        <v>215</v>
      </c>
      <c r="B221">
        <v>16903</v>
      </c>
      <c r="C221" t="s">
        <v>617</v>
      </c>
      <c r="D221" t="s">
        <v>618</v>
      </c>
      <c r="E221" t="s">
        <v>619</v>
      </c>
      <c r="F221" t="str">
        <f>"201511006733"</f>
        <v>201511006733</v>
      </c>
      <c r="G221" t="s">
        <v>620</v>
      </c>
      <c r="H221" t="s">
        <v>20</v>
      </c>
      <c r="I221">
        <v>817</v>
      </c>
      <c r="J221" t="s">
        <v>21</v>
      </c>
      <c r="M221">
        <v>1838</v>
      </c>
    </row>
    <row r="222" spans="1:13" ht="15">
      <c r="A222">
        <v>216</v>
      </c>
      <c r="B222">
        <v>17884</v>
      </c>
      <c r="C222" t="s">
        <v>621</v>
      </c>
      <c r="D222" t="s">
        <v>51</v>
      </c>
      <c r="E222" t="s">
        <v>622</v>
      </c>
      <c r="F222" t="str">
        <f>"201511009465"</f>
        <v>201511009465</v>
      </c>
      <c r="G222" t="s">
        <v>623</v>
      </c>
      <c r="H222" t="s">
        <v>20</v>
      </c>
      <c r="I222">
        <v>849</v>
      </c>
      <c r="J222" t="s">
        <v>21</v>
      </c>
      <c r="M222">
        <v>1838</v>
      </c>
    </row>
    <row r="223" spans="1:13" ht="15">
      <c r="A223">
        <v>217</v>
      </c>
      <c r="B223">
        <v>2335</v>
      </c>
      <c r="C223" t="s">
        <v>624</v>
      </c>
      <c r="D223" t="s">
        <v>171</v>
      </c>
      <c r="E223" t="s">
        <v>625</v>
      </c>
      <c r="F223" t="str">
        <f>"201511037998"</f>
        <v>201511037998</v>
      </c>
      <c r="G223" t="s">
        <v>229</v>
      </c>
      <c r="H223" t="s">
        <v>20</v>
      </c>
      <c r="I223">
        <v>837</v>
      </c>
      <c r="J223" t="s">
        <v>21</v>
      </c>
      <c r="K223">
        <v>6</v>
      </c>
      <c r="L223" t="s">
        <v>53</v>
      </c>
      <c r="M223">
        <v>1733</v>
      </c>
    </row>
    <row r="224" spans="1:13" ht="15">
      <c r="A224">
        <v>218</v>
      </c>
      <c r="B224">
        <v>233</v>
      </c>
      <c r="C224" t="s">
        <v>626</v>
      </c>
      <c r="D224" t="s">
        <v>82</v>
      </c>
      <c r="E224" t="s">
        <v>627</v>
      </c>
      <c r="F224" t="str">
        <f>"201511022221"</f>
        <v>201511022221</v>
      </c>
      <c r="G224" t="s">
        <v>250</v>
      </c>
      <c r="H224" t="s">
        <v>20</v>
      </c>
      <c r="I224">
        <v>858</v>
      </c>
      <c r="J224" t="s">
        <v>21</v>
      </c>
      <c r="L224" t="s">
        <v>32</v>
      </c>
      <c r="M224">
        <v>1300</v>
      </c>
    </row>
    <row r="225" spans="1:13" ht="15">
      <c r="A225">
        <v>219</v>
      </c>
      <c r="B225">
        <v>1378</v>
      </c>
      <c r="C225" t="s">
        <v>628</v>
      </c>
      <c r="D225" t="s">
        <v>82</v>
      </c>
      <c r="E225" t="s">
        <v>629</v>
      </c>
      <c r="F225" t="str">
        <f>"201402002070"</f>
        <v>201402002070</v>
      </c>
      <c r="G225" t="s">
        <v>377</v>
      </c>
      <c r="H225" t="s">
        <v>20</v>
      </c>
      <c r="I225">
        <v>850</v>
      </c>
      <c r="J225" t="s">
        <v>21</v>
      </c>
      <c r="L225" t="s">
        <v>32</v>
      </c>
      <c r="M225">
        <v>1300</v>
      </c>
    </row>
    <row r="226" spans="1:13" ht="15">
      <c r="A226">
        <v>220</v>
      </c>
      <c r="B226">
        <v>3636</v>
      </c>
      <c r="C226" t="s">
        <v>630</v>
      </c>
      <c r="D226" t="s">
        <v>82</v>
      </c>
      <c r="E226" t="s">
        <v>631</v>
      </c>
      <c r="F226" t="str">
        <f>"201402002169"</f>
        <v>201402002169</v>
      </c>
      <c r="G226" t="s">
        <v>598</v>
      </c>
      <c r="H226" t="s">
        <v>20</v>
      </c>
      <c r="I226">
        <v>813</v>
      </c>
      <c r="J226" t="s">
        <v>21</v>
      </c>
      <c r="L226" t="s">
        <v>32</v>
      </c>
      <c r="M226">
        <v>1320</v>
      </c>
    </row>
    <row r="227" spans="1:13" ht="15">
      <c r="A227">
        <v>221</v>
      </c>
      <c r="B227">
        <v>3729</v>
      </c>
      <c r="C227" t="s">
        <v>632</v>
      </c>
      <c r="D227" t="s">
        <v>42</v>
      </c>
      <c r="E227" t="s">
        <v>633</v>
      </c>
      <c r="F227" t="str">
        <f>"201511020713"</f>
        <v>201511020713</v>
      </c>
      <c r="G227" t="s">
        <v>216</v>
      </c>
      <c r="H227" t="s">
        <v>20</v>
      </c>
      <c r="I227">
        <v>830</v>
      </c>
      <c r="J227" t="s">
        <v>21</v>
      </c>
      <c r="K227">
        <v>6</v>
      </c>
      <c r="L227" t="s">
        <v>61</v>
      </c>
      <c r="M227">
        <v>1187.4</v>
      </c>
    </row>
    <row r="228" spans="1:13" ht="15">
      <c r="A228">
        <v>222</v>
      </c>
      <c r="B228">
        <v>9206</v>
      </c>
      <c r="C228" t="s">
        <v>634</v>
      </c>
      <c r="D228" t="s">
        <v>63</v>
      </c>
      <c r="E228" t="s">
        <v>635</v>
      </c>
      <c r="F228" t="str">
        <f>"201511005058"</f>
        <v>201511005058</v>
      </c>
      <c r="G228" t="s">
        <v>92</v>
      </c>
      <c r="H228" t="s">
        <v>20</v>
      </c>
      <c r="I228">
        <v>823</v>
      </c>
      <c r="J228" t="s">
        <v>21</v>
      </c>
      <c r="L228" t="s">
        <v>32</v>
      </c>
      <c r="M228">
        <v>1294.5</v>
      </c>
    </row>
    <row r="229" spans="1:13" ht="15">
      <c r="A229">
        <v>223</v>
      </c>
      <c r="B229">
        <v>5496</v>
      </c>
      <c r="C229" t="s">
        <v>636</v>
      </c>
      <c r="D229" t="s">
        <v>82</v>
      </c>
      <c r="E229" t="s">
        <v>637</v>
      </c>
      <c r="F229" t="str">
        <f>"201511026886"</f>
        <v>201511026886</v>
      </c>
      <c r="G229" t="s">
        <v>638</v>
      </c>
      <c r="H229" t="s">
        <v>20</v>
      </c>
      <c r="I229">
        <v>889</v>
      </c>
      <c r="J229" t="s">
        <v>21</v>
      </c>
      <c r="K229">
        <v>6</v>
      </c>
      <c r="L229" t="s">
        <v>230</v>
      </c>
      <c r="M229">
        <v>902</v>
      </c>
    </row>
    <row r="230" spans="1:13" ht="15">
      <c r="A230">
        <v>224</v>
      </c>
      <c r="B230">
        <v>16</v>
      </c>
      <c r="C230" t="s">
        <v>639</v>
      </c>
      <c r="D230" t="s">
        <v>28</v>
      </c>
      <c r="E230" t="s">
        <v>640</v>
      </c>
      <c r="F230" t="str">
        <f>"201511020211"</f>
        <v>201511020211</v>
      </c>
      <c r="G230" t="s">
        <v>210</v>
      </c>
      <c r="H230" t="s">
        <v>20</v>
      </c>
      <c r="I230">
        <v>839</v>
      </c>
      <c r="J230" t="s">
        <v>21</v>
      </c>
      <c r="M230">
        <v>1827</v>
      </c>
    </row>
    <row r="231" spans="1:13" ht="15">
      <c r="A231">
        <v>225</v>
      </c>
      <c r="B231">
        <v>3339</v>
      </c>
      <c r="C231" t="s">
        <v>641</v>
      </c>
      <c r="D231" t="s">
        <v>82</v>
      </c>
      <c r="E231" t="s">
        <v>642</v>
      </c>
      <c r="F231" t="str">
        <f>"201002000008"</f>
        <v>201002000008</v>
      </c>
      <c r="G231" t="s">
        <v>643</v>
      </c>
      <c r="H231" t="s">
        <v>20</v>
      </c>
      <c r="I231">
        <v>859</v>
      </c>
      <c r="J231" t="s">
        <v>21</v>
      </c>
      <c r="M231">
        <v>1838</v>
      </c>
    </row>
    <row r="232" spans="1:13" ht="15">
      <c r="A232">
        <v>226</v>
      </c>
      <c r="B232">
        <v>13652</v>
      </c>
      <c r="C232" t="s">
        <v>644</v>
      </c>
      <c r="D232" t="s">
        <v>232</v>
      </c>
      <c r="E232" t="s">
        <v>645</v>
      </c>
      <c r="F232" t="str">
        <f>"201511018957"</f>
        <v>201511018957</v>
      </c>
      <c r="G232" t="s">
        <v>125</v>
      </c>
      <c r="H232" t="s">
        <v>20</v>
      </c>
      <c r="I232">
        <v>874</v>
      </c>
      <c r="J232" t="s">
        <v>21</v>
      </c>
      <c r="M232">
        <v>1851.5</v>
      </c>
    </row>
    <row r="233" spans="1:13" ht="15">
      <c r="A233">
        <v>227</v>
      </c>
      <c r="B233">
        <v>8274</v>
      </c>
      <c r="C233" t="s">
        <v>646</v>
      </c>
      <c r="D233" t="s">
        <v>130</v>
      </c>
      <c r="E233" t="s">
        <v>647</v>
      </c>
      <c r="F233" t="str">
        <f>"201410007036"</f>
        <v>201410007036</v>
      </c>
      <c r="G233" t="s">
        <v>399</v>
      </c>
      <c r="H233" t="s">
        <v>309</v>
      </c>
      <c r="I233">
        <v>957</v>
      </c>
      <c r="J233" t="s">
        <v>21</v>
      </c>
      <c r="M233">
        <v>1151.3</v>
      </c>
    </row>
    <row r="234" spans="1:13" ht="15">
      <c r="A234">
        <v>228</v>
      </c>
      <c r="B234">
        <v>17958</v>
      </c>
      <c r="C234" t="s">
        <v>648</v>
      </c>
      <c r="D234" t="s">
        <v>58</v>
      </c>
      <c r="E234" t="s">
        <v>649</v>
      </c>
      <c r="F234" t="str">
        <f>"201511032125"</f>
        <v>201511032125</v>
      </c>
      <c r="G234" t="s">
        <v>541</v>
      </c>
      <c r="H234" t="s">
        <v>20</v>
      </c>
      <c r="I234">
        <v>853</v>
      </c>
      <c r="J234" t="s">
        <v>21</v>
      </c>
      <c r="M234">
        <v>1838</v>
      </c>
    </row>
    <row r="235" spans="1:13" ht="15">
      <c r="A235">
        <v>229</v>
      </c>
      <c r="B235">
        <v>6812</v>
      </c>
      <c r="C235" t="s">
        <v>650</v>
      </c>
      <c r="D235" t="s">
        <v>63</v>
      </c>
      <c r="E235" t="s">
        <v>651</v>
      </c>
      <c r="F235" t="str">
        <f>"201511010206"</f>
        <v>201511010206</v>
      </c>
      <c r="G235" t="s">
        <v>443</v>
      </c>
      <c r="H235" t="s">
        <v>149</v>
      </c>
      <c r="I235">
        <v>922</v>
      </c>
      <c r="J235" t="s">
        <v>21</v>
      </c>
      <c r="M235">
        <v>1748</v>
      </c>
    </row>
    <row r="236" spans="1:13" ht="15">
      <c r="A236">
        <v>230</v>
      </c>
      <c r="B236">
        <v>18006</v>
      </c>
      <c r="C236" t="s">
        <v>652</v>
      </c>
      <c r="D236" t="s">
        <v>63</v>
      </c>
      <c r="E236" t="s">
        <v>653</v>
      </c>
      <c r="F236" t="str">
        <f>"200712000331"</f>
        <v>200712000331</v>
      </c>
      <c r="G236" t="s">
        <v>399</v>
      </c>
      <c r="H236" t="s">
        <v>31</v>
      </c>
      <c r="I236">
        <v>936</v>
      </c>
      <c r="J236" t="s">
        <v>21</v>
      </c>
      <c r="M236">
        <v>1938</v>
      </c>
    </row>
    <row r="237" spans="1:13" ht="15">
      <c r="A237">
        <v>231</v>
      </c>
      <c r="B237">
        <v>7991</v>
      </c>
      <c r="C237" t="s">
        <v>654</v>
      </c>
      <c r="D237" t="s">
        <v>364</v>
      </c>
      <c r="E237" t="s">
        <v>655</v>
      </c>
      <c r="F237" t="str">
        <f>"201510003306"</f>
        <v>201510003306</v>
      </c>
      <c r="G237" t="s">
        <v>84</v>
      </c>
      <c r="H237" t="s">
        <v>20</v>
      </c>
      <c r="I237">
        <v>802</v>
      </c>
      <c r="J237" t="s">
        <v>21</v>
      </c>
      <c r="M237">
        <v>1838</v>
      </c>
    </row>
    <row r="238" spans="1:13" ht="15">
      <c r="A238">
        <v>232</v>
      </c>
      <c r="B238">
        <v>7161</v>
      </c>
      <c r="C238" t="s">
        <v>656</v>
      </c>
      <c r="D238" t="s">
        <v>314</v>
      </c>
      <c r="E238" t="s">
        <v>657</v>
      </c>
      <c r="F238" t="str">
        <f>"201511027127"</f>
        <v>201511027127</v>
      </c>
      <c r="G238" t="s">
        <v>100</v>
      </c>
      <c r="H238" t="s">
        <v>45</v>
      </c>
      <c r="I238">
        <v>965</v>
      </c>
      <c r="J238" t="s">
        <v>21</v>
      </c>
      <c r="K238">
        <v>6</v>
      </c>
      <c r="M238">
        <v>1257</v>
      </c>
    </row>
    <row r="239" spans="1:13" ht="15">
      <c r="A239">
        <v>233</v>
      </c>
      <c r="B239">
        <v>8354</v>
      </c>
      <c r="C239" t="s">
        <v>658</v>
      </c>
      <c r="D239" t="s">
        <v>34</v>
      </c>
      <c r="E239" t="s">
        <v>659</v>
      </c>
      <c r="F239" t="str">
        <f>"201511016172"</f>
        <v>201511016172</v>
      </c>
      <c r="G239" t="s">
        <v>409</v>
      </c>
      <c r="H239" t="s">
        <v>20</v>
      </c>
      <c r="I239">
        <v>885</v>
      </c>
      <c r="J239" t="s">
        <v>21</v>
      </c>
      <c r="K239">
        <v>6</v>
      </c>
      <c r="L239" t="s">
        <v>53</v>
      </c>
      <c r="M239">
        <v>1248</v>
      </c>
    </row>
    <row r="240" spans="1:13" ht="15">
      <c r="A240">
        <v>234</v>
      </c>
      <c r="B240">
        <v>2597</v>
      </c>
      <c r="C240" t="s">
        <v>660</v>
      </c>
      <c r="D240" t="s">
        <v>272</v>
      </c>
      <c r="E240" t="s">
        <v>661</v>
      </c>
      <c r="F240" t="str">
        <f>"201510004741"</f>
        <v>201510004741</v>
      </c>
      <c r="G240" t="s">
        <v>356</v>
      </c>
      <c r="H240" t="s">
        <v>20</v>
      </c>
      <c r="I240">
        <v>838</v>
      </c>
      <c r="J240" t="s">
        <v>21</v>
      </c>
      <c r="L240" t="s">
        <v>32</v>
      </c>
      <c r="M240">
        <v>1280</v>
      </c>
    </row>
    <row r="241" spans="1:13" ht="15">
      <c r="A241">
        <v>235</v>
      </c>
      <c r="B241">
        <v>8117</v>
      </c>
      <c r="C241" t="s">
        <v>662</v>
      </c>
      <c r="D241" t="s">
        <v>151</v>
      </c>
      <c r="E241" t="s">
        <v>663</v>
      </c>
      <c r="F241" t="str">
        <f>"201210000071"</f>
        <v>201210000071</v>
      </c>
      <c r="G241" t="s">
        <v>664</v>
      </c>
      <c r="H241" t="s">
        <v>69</v>
      </c>
      <c r="I241">
        <v>955</v>
      </c>
      <c r="J241" t="s">
        <v>21</v>
      </c>
      <c r="K241">
        <v>6</v>
      </c>
      <c r="M241">
        <v>1250</v>
      </c>
    </row>
    <row r="242" spans="1:13" ht="15">
      <c r="A242">
        <v>236</v>
      </c>
      <c r="B242">
        <v>16545</v>
      </c>
      <c r="C242" t="s">
        <v>665</v>
      </c>
      <c r="D242" t="s">
        <v>130</v>
      </c>
      <c r="E242" t="s">
        <v>666</v>
      </c>
      <c r="F242" t="str">
        <f>"201510004373"</f>
        <v>201510004373</v>
      </c>
      <c r="G242" t="s">
        <v>191</v>
      </c>
      <c r="H242" t="s">
        <v>20</v>
      </c>
      <c r="I242">
        <v>816</v>
      </c>
      <c r="J242" t="s">
        <v>21</v>
      </c>
      <c r="K242">
        <v>6</v>
      </c>
      <c r="M242">
        <v>1838</v>
      </c>
    </row>
    <row r="243" spans="1:13" ht="15">
      <c r="A243">
        <v>237</v>
      </c>
      <c r="B243">
        <v>10271</v>
      </c>
      <c r="C243" t="s">
        <v>667</v>
      </c>
      <c r="D243" t="s">
        <v>82</v>
      </c>
      <c r="E243" t="s">
        <v>668</v>
      </c>
      <c r="F243" t="str">
        <f>"201511026992"</f>
        <v>201511026992</v>
      </c>
      <c r="G243" t="s">
        <v>145</v>
      </c>
      <c r="H243" t="s">
        <v>20</v>
      </c>
      <c r="I243">
        <v>844</v>
      </c>
      <c r="J243" t="s">
        <v>21</v>
      </c>
      <c r="M243">
        <v>1838</v>
      </c>
    </row>
    <row r="244" spans="1:13" ht="15">
      <c r="A244">
        <v>238</v>
      </c>
      <c r="B244">
        <v>9163</v>
      </c>
      <c r="C244" t="s">
        <v>669</v>
      </c>
      <c r="D244" t="s">
        <v>82</v>
      </c>
      <c r="E244" t="s">
        <v>670</v>
      </c>
      <c r="F244" t="str">
        <f>"201511023173"</f>
        <v>201511023173</v>
      </c>
      <c r="G244" t="s">
        <v>19</v>
      </c>
      <c r="H244" t="s">
        <v>20</v>
      </c>
      <c r="I244">
        <v>801</v>
      </c>
      <c r="J244" t="s">
        <v>21</v>
      </c>
      <c r="L244" t="s">
        <v>61</v>
      </c>
      <c r="M244">
        <v>1681</v>
      </c>
    </row>
    <row r="245" spans="1:13" ht="15">
      <c r="A245">
        <v>239</v>
      </c>
      <c r="B245">
        <v>4454</v>
      </c>
      <c r="C245" t="s">
        <v>671</v>
      </c>
      <c r="D245" t="s">
        <v>151</v>
      </c>
      <c r="E245" t="s">
        <v>672</v>
      </c>
      <c r="F245" t="str">
        <f>"201511037405"</f>
        <v>201511037405</v>
      </c>
      <c r="G245" t="s">
        <v>404</v>
      </c>
      <c r="H245" t="s">
        <v>20</v>
      </c>
      <c r="I245">
        <v>856</v>
      </c>
      <c r="J245" t="s">
        <v>21</v>
      </c>
      <c r="K245">
        <v>6</v>
      </c>
      <c r="M245">
        <v>1156</v>
      </c>
    </row>
    <row r="246" spans="1:13" ht="15">
      <c r="A246">
        <v>240</v>
      </c>
      <c r="B246">
        <v>11674</v>
      </c>
      <c r="C246" t="s">
        <v>673</v>
      </c>
      <c r="D246" t="s">
        <v>86</v>
      </c>
      <c r="E246" t="s">
        <v>674</v>
      </c>
      <c r="F246" t="str">
        <f>"201511034004"</f>
        <v>201511034004</v>
      </c>
      <c r="G246" t="s">
        <v>623</v>
      </c>
      <c r="H246" t="s">
        <v>20</v>
      </c>
      <c r="I246">
        <v>849</v>
      </c>
      <c r="J246" t="s">
        <v>21</v>
      </c>
      <c r="L246" t="s">
        <v>32</v>
      </c>
      <c r="M246">
        <v>1280</v>
      </c>
    </row>
    <row r="247" spans="1:13" ht="15">
      <c r="A247">
        <v>241</v>
      </c>
      <c r="B247">
        <v>15987</v>
      </c>
      <c r="C247" t="s">
        <v>675</v>
      </c>
      <c r="D247" t="s">
        <v>676</v>
      </c>
      <c r="E247" t="s">
        <v>677</v>
      </c>
      <c r="F247" t="str">
        <f>"200807000673"</f>
        <v>200807000673</v>
      </c>
      <c r="G247" t="s">
        <v>678</v>
      </c>
      <c r="H247" t="s">
        <v>45</v>
      </c>
      <c r="I247">
        <v>974</v>
      </c>
      <c r="J247" t="s">
        <v>21</v>
      </c>
      <c r="M247">
        <v>1646</v>
      </c>
    </row>
    <row r="248" spans="1:13" ht="15">
      <c r="A248">
        <v>242</v>
      </c>
      <c r="B248">
        <v>15215</v>
      </c>
      <c r="C248" t="s">
        <v>679</v>
      </c>
      <c r="D248" t="s">
        <v>168</v>
      </c>
      <c r="E248" t="s">
        <v>680</v>
      </c>
      <c r="F248" t="str">
        <f>"201511034594"</f>
        <v>201511034594</v>
      </c>
      <c r="G248" t="s">
        <v>681</v>
      </c>
      <c r="H248" t="s">
        <v>113</v>
      </c>
      <c r="I248">
        <v>915</v>
      </c>
      <c r="J248" t="s">
        <v>21</v>
      </c>
      <c r="K248">
        <v>6</v>
      </c>
      <c r="M248">
        <v>1215.9</v>
      </c>
    </row>
    <row r="249" spans="1:13" ht="15">
      <c r="A249">
        <v>243</v>
      </c>
      <c r="B249">
        <v>7756</v>
      </c>
      <c r="C249" t="s">
        <v>682</v>
      </c>
      <c r="D249" t="s">
        <v>58</v>
      </c>
      <c r="E249" t="s">
        <v>683</v>
      </c>
      <c r="F249" t="str">
        <f>"201511041925"</f>
        <v>201511041925</v>
      </c>
      <c r="G249" t="s">
        <v>684</v>
      </c>
      <c r="H249" t="s">
        <v>80</v>
      </c>
      <c r="I249">
        <v>884</v>
      </c>
      <c r="J249" t="s">
        <v>21</v>
      </c>
      <c r="M249">
        <v>1823.7</v>
      </c>
    </row>
    <row r="250" spans="1:13" ht="15">
      <c r="A250">
        <v>244</v>
      </c>
      <c r="B250">
        <v>9885</v>
      </c>
      <c r="C250" t="s">
        <v>685</v>
      </c>
      <c r="D250" t="s">
        <v>82</v>
      </c>
      <c r="E250" t="s">
        <v>686</v>
      </c>
      <c r="F250" t="str">
        <f>"200901000925"</f>
        <v>200901000925</v>
      </c>
      <c r="G250" t="s">
        <v>541</v>
      </c>
      <c r="H250" t="s">
        <v>20</v>
      </c>
      <c r="I250">
        <v>853</v>
      </c>
      <c r="J250" t="s">
        <v>21</v>
      </c>
      <c r="L250" t="s">
        <v>32</v>
      </c>
      <c r="M250">
        <v>1281.5</v>
      </c>
    </row>
    <row r="251" spans="1:13" ht="15">
      <c r="A251">
        <v>245</v>
      </c>
      <c r="B251">
        <v>15928</v>
      </c>
      <c r="C251" t="s">
        <v>687</v>
      </c>
      <c r="D251" t="s">
        <v>98</v>
      </c>
      <c r="E251" t="s">
        <v>688</v>
      </c>
      <c r="F251" t="str">
        <f>"201511012353"</f>
        <v>201511012353</v>
      </c>
      <c r="G251" t="s">
        <v>356</v>
      </c>
      <c r="H251" t="s">
        <v>20</v>
      </c>
      <c r="I251">
        <v>838</v>
      </c>
      <c r="J251" t="s">
        <v>21</v>
      </c>
      <c r="L251" t="s">
        <v>61</v>
      </c>
      <c r="M251">
        <v>1608</v>
      </c>
    </row>
    <row r="252" spans="1:13" ht="15">
      <c r="A252">
        <v>246</v>
      </c>
      <c r="B252">
        <v>10307</v>
      </c>
      <c r="C252" t="s">
        <v>689</v>
      </c>
      <c r="D252" t="s">
        <v>171</v>
      </c>
      <c r="E252" t="s">
        <v>690</v>
      </c>
      <c r="F252" t="str">
        <f>"200801008117"</f>
        <v>200801008117</v>
      </c>
      <c r="G252" t="s">
        <v>117</v>
      </c>
      <c r="H252" t="s">
        <v>113</v>
      </c>
      <c r="I252">
        <v>904</v>
      </c>
      <c r="J252" t="s">
        <v>21</v>
      </c>
      <c r="M252">
        <v>1908</v>
      </c>
    </row>
    <row r="253" spans="1:13" ht="15">
      <c r="A253">
        <v>247</v>
      </c>
      <c r="B253">
        <v>3066</v>
      </c>
      <c r="C253" t="s">
        <v>691</v>
      </c>
      <c r="D253" t="s">
        <v>86</v>
      </c>
      <c r="E253" t="s">
        <v>692</v>
      </c>
      <c r="F253" t="str">
        <f>"201511029393"</f>
        <v>201511029393</v>
      </c>
      <c r="G253" t="s">
        <v>128</v>
      </c>
      <c r="H253" t="s">
        <v>20</v>
      </c>
      <c r="I253">
        <v>881</v>
      </c>
      <c r="J253" t="s">
        <v>21</v>
      </c>
      <c r="K253">
        <v>6</v>
      </c>
      <c r="L253" t="s">
        <v>32</v>
      </c>
      <c r="M253">
        <v>1250</v>
      </c>
    </row>
    <row r="254" spans="1:13" ht="15">
      <c r="A254">
        <v>248</v>
      </c>
      <c r="B254">
        <v>13985</v>
      </c>
      <c r="C254" t="s">
        <v>693</v>
      </c>
      <c r="D254" t="s">
        <v>130</v>
      </c>
      <c r="E254" t="s">
        <v>694</v>
      </c>
      <c r="F254" t="str">
        <f>"201511040523"</f>
        <v>201511040523</v>
      </c>
      <c r="G254" t="s">
        <v>117</v>
      </c>
      <c r="H254" t="s">
        <v>20</v>
      </c>
      <c r="I254">
        <v>831</v>
      </c>
      <c r="J254" t="s">
        <v>21</v>
      </c>
      <c r="M254">
        <v>1868</v>
      </c>
    </row>
    <row r="255" spans="1:13" ht="15">
      <c r="A255">
        <v>249</v>
      </c>
      <c r="B255">
        <v>1139</v>
      </c>
      <c r="C255" t="s">
        <v>695</v>
      </c>
      <c r="D255" t="s">
        <v>618</v>
      </c>
      <c r="E255" t="s">
        <v>696</v>
      </c>
      <c r="F255" t="str">
        <f>"201510001325"</f>
        <v>201510001325</v>
      </c>
      <c r="G255" t="s">
        <v>225</v>
      </c>
      <c r="H255" t="s">
        <v>20</v>
      </c>
      <c r="I255">
        <v>827</v>
      </c>
      <c r="J255" t="s">
        <v>21</v>
      </c>
      <c r="L255" t="s">
        <v>61</v>
      </c>
      <c r="M255">
        <v>1743</v>
      </c>
    </row>
    <row r="256" spans="1:13" ht="15">
      <c r="A256">
        <v>250</v>
      </c>
      <c r="B256">
        <v>247</v>
      </c>
      <c r="C256" t="s">
        <v>697</v>
      </c>
      <c r="D256" t="s">
        <v>552</v>
      </c>
      <c r="E256" t="s">
        <v>698</v>
      </c>
      <c r="F256" t="str">
        <f>"201511008614"</f>
        <v>201511008614</v>
      </c>
      <c r="G256" t="s">
        <v>443</v>
      </c>
      <c r="H256" t="s">
        <v>20</v>
      </c>
      <c r="I256">
        <v>809</v>
      </c>
      <c r="J256" t="s">
        <v>21</v>
      </c>
      <c r="L256" t="s">
        <v>61</v>
      </c>
      <c r="M256">
        <v>1612.5</v>
      </c>
    </row>
    <row r="257" spans="1:13" ht="15">
      <c r="A257">
        <v>251</v>
      </c>
      <c r="B257">
        <v>11570</v>
      </c>
      <c r="C257" t="s">
        <v>699</v>
      </c>
      <c r="D257" t="s">
        <v>86</v>
      </c>
      <c r="E257" t="s">
        <v>700</v>
      </c>
      <c r="F257" t="str">
        <f>"201511009766"</f>
        <v>201511009766</v>
      </c>
      <c r="G257" t="s">
        <v>331</v>
      </c>
      <c r="H257" t="s">
        <v>136</v>
      </c>
      <c r="I257">
        <v>948</v>
      </c>
      <c r="J257" t="s">
        <v>21</v>
      </c>
      <c r="M257">
        <v>1673</v>
      </c>
    </row>
    <row r="258" spans="1:13" ht="15">
      <c r="A258">
        <v>252</v>
      </c>
      <c r="B258">
        <v>8602</v>
      </c>
      <c r="C258" t="s">
        <v>701</v>
      </c>
      <c r="D258" t="s">
        <v>28</v>
      </c>
      <c r="E258" t="s">
        <v>702</v>
      </c>
      <c r="F258" t="str">
        <f>"201511023696"</f>
        <v>201511023696</v>
      </c>
      <c r="G258" t="s">
        <v>703</v>
      </c>
      <c r="H258" t="s">
        <v>45</v>
      </c>
      <c r="I258">
        <v>973</v>
      </c>
      <c r="J258" t="s">
        <v>21</v>
      </c>
      <c r="M258">
        <v>1688</v>
      </c>
    </row>
    <row r="259" spans="1:13" ht="15">
      <c r="A259">
        <v>253</v>
      </c>
      <c r="B259">
        <v>2813</v>
      </c>
      <c r="C259" t="s">
        <v>704</v>
      </c>
      <c r="D259" t="s">
        <v>470</v>
      </c>
      <c r="E259" t="s">
        <v>705</v>
      </c>
      <c r="F259" t="str">
        <f>"201511039426"</f>
        <v>201511039426</v>
      </c>
      <c r="G259" t="s">
        <v>371</v>
      </c>
      <c r="H259" t="s">
        <v>20</v>
      </c>
      <c r="I259">
        <v>810</v>
      </c>
      <c r="J259" t="s">
        <v>21</v>
      </c>
      <c r="M259">
        <v>1827</v>
      </c>
    </row>
    <row r="260" spans="1:13" ht="15">
      <c r="A260">
        <v>254</v>
      </c>
      <c r="B260">
        <v>15541</v>
      </c>
      <c r="C260" t="s">
        <v>706</v>
      </c>
      <c r="D260" t="s">
        <v>707</v>
      </c>
      <c r="E260" t="s">
        <v>708</v>
      </c>
      <c r="F260" t="str">
        <f>"201511041575"</f>
        <v>201511041575</v>
      </c>
      <c r="G260" t="s">
        <v>593</v>
      </c>
      <c r="H260" t="s">
        <v>20</v>
      </c>
      <c r="I260">
        <v>866</v>
      </c>
      <c r="J260" t="s">
        <v>21</v>
      </c>
      <c r="L260" t="s">
        <v>53</v>
      </c>
      <c r="M260">
        <v>1612.5</v>
      </c>
    </row>
    <row r="261" spans="1:13" ht="15">
      <c r="A261">
        <v>255</v>
      </c>
      <c r="B261">
        <v>9738</v>
      </c>
      <c r="C261" t="s">
        <v>709</v>
      </c>
      <c r="D261" t="s">
        <v>151</v>
      </c>
      <c r="E261" t="s">
        <v>710</v>
      </c>
      <c r="F261" t="str">
        <f>"201511041300"</f>
        <v>201511041300</v>
      </c>
      <c r="G261" t="s">
        <v>711</v>
      </c>
      <c r="H261" t="s">
        <v>37</v>
      </c>
      <c r="I261">
        <v>942</v>
      </c>
      <c r="J261" t="s">
        <v>21</v>
      </c>
      <c r="M261">
        <v>1886</v>
      </c>
    </row>
    <row r="262" spans="1:13" ht="15">
      <c r="A262">
        <v>256</v>
      </c>
      <c r="B262">
        <v>16634</v>
      </c>
      <c r="C262" t="s">
        <v>712</v>
      </c>
      <c r="D262" t="s">
        <v>47</v>
      </c>
      <c r="E262" t="s">
        <v>713</v>
      </c>
      <c r="F262" t="str">
        <f>"201402003344"</f>
        <v>201402003344</v>
      </c>
      <c r="G262" t="s">
        <v>30</v>
      </c>
      <c r="H262" t="s">
        <v>309</v>
      </c>
      <c r="I262">
        <v>956</v>
      </c>
      <c r="J262" t="s">
        <v>21</v>
      </c>
      <c r="M262">
        <v>1149.1</v>
      </c>
    </row>
    <row r="263" spans="1:13" ht="15">
      <c r="A263">
        <v>257</v>
      </c>
      <c r="B263">
        <v>3750</v>
      </c>
      <c r="C263" t="s">
        <v>714</v>
      </c>
      <c r="D263" t="s">
        <v>51</v>
      </c>
      <c r="E263" t="s">
        <v>715</v>
      </c>
      <c r="F263" t="str">
        <f>"201511039846"</f>
        <v>201511039846</v>
      </c>
      <c r="G263" t="s">
        <v>716</v>
      </c>
      <c r="H263" t="s">
        <v>80</v>
      </c>
      <c r="I263">
        <v>894</v>
      </c>
      <c r="J263" t="s">
        <v>21</v>
      </c>
      <c r="K263">
        <v>6</v>
      </c>
      <c r="M263">
        <v>1617</v>
      </c>
    </row>
    <row r="264" spans="1:13" ht="15">
      <c r="A264">
        <v>258</v>
      </c>
      <c r="B264">
        <v>17425</v>
      </c>
      <c r="C264" t="s">
        <v>717</v>
      </c>
      <c r="D264" t="s">
        <v>28</v>
      </c>
      <c r="E264" t="s">
        <v>718</v>
      </c>
      <c r="F264" t="str">
        <f>"201511028291"</f>
        <v>201511028291</v>
      </c>
      <c r="G264" t="s">
        <v>719</v>
      </c>
      <c r="H264" t="s">
        <v>20</v>
      </c>
      <c r="I264">
        <v>871</v>
      </c>
      <c r="J264" t="s">
        <v>21</v>
      </c>
      <c r="K264">
        <v>6</v>
      </c>
      <c r="M264">
        <v>1750</v>
      </c>
    </row>
    <row r="265" spans="1:13" ht="15">
      <c r="A265">
        <v>259</v>
      </c>
      <c r="B265">
        <v>3502</v>
      </c>
      <c r="C265" t="s">
        <v>720</v>
      </c>
      <c r="D265" t="s">
        <v>24</v>
      </c>
      <c r="E265" t="s">
        <v>721</v>
      </c>
      <c r="F265" t="str">
        <f>"201511026615"</f>
        <v>201511026615</v>
      </c>
      <c r="G265" t="s">
        <v>493</v>
      </c>
      <c r="H265" t="s">
        <v>149</v>
      </c>
      <c r="I265">
        <v>923</v>
      </c>
      <c r="J265" t="s">
        <v>21</v>
      </c>
      <c r="K265">
        <v>6</v>
      </c>
      <c r="M265">
        <v>1502.4</v>
      </c>
    </row>
    <row r="266" spans="1:13" ht="15">
      <c r="A266">
        <v>260</v>
      </c>
      <c r="B266">
        <v>11113</v>
      </c>
      <c r="C266" t="s">
        <v>722</v>
      </c>
      <c r="D266" t="s">
        <v>51</v>
      </c>
      <c r="E266" t="s">
        <v>723</v>
      </c>
      <c r="F266" t="str">
        <f>"201511043352"</f>
        <v>201511043352</v>
      </c>
      <c r="G266" t="s">
        <v>638</v>
      </c>
      <c r="H266" t="s">
        <v>20</v>
      </c>
      <c r="I266">
        <v>889</v>
      </c>
      <c r="J266" t="s">
        <v>21</v>
      </c>
      <c r="K266">
        <v>6</v>
      </c>
      <c r="L266" t="s">
        <v>53</v>
      </c>
      <c r="M266">
        <v>1357.5</v>
      </c>
    </row>
    <row r="267" spans="1:13" ht="15">
      <c r="A267">
        <v>261</v>
      </c>
      <c r="B267">
        <v>14424</v>
      </c>
      <c r="C267" t="s">
        <v>724</v>
      </c>
      <c r="D267" t="s">
        <v>58</v>
      </c>
      <c r="E267" t="s">
        <v>725</v>
      </c>
      <c r="F267" t="str">
        <f>"201512001653"</f>
        <v>201512001653</v>
      </c>
      <c r="G267" t="s">
        <v>384</v>
      </c>
      <c r="H267" t="s">
        <v>113</v>
      </c>
      <c r="I267">
        <v>911</v>
      </c>
      <c r="J267" t="s">
        <v>21</v>
      </c>
      <c r="M267">
        <v>1793.2</v>
      </c>
    </row>
    <row r="268" spans="1:13" ht="15">
      <c r="A268">
        <v>262</v>
      </c>
      <c r="B268">
        <v>8848</v>
      </c>
      <c r="C268" t="s">
        <v>726</v>
      </c>
      <c r="D268" t="s">
        <v>254</v>
      </c>
      <c r="E268" t="s">
        <v>727</v>
      </c>
      <c r="F268" t="str">
        <f>"201511036654"</f>
        <v>201511036654</v>
      </c>
      <c r="G268" t="s">
        <v>728</v>
      </c>
      <c r="H268" t="s">
        <v>325</v>
      </c>
      <c r="I268">
        <v>959</v>
      </c>
      <c r="J268" t="s">
        <v>21</v>
      </c>
      <c r="M268">
        <v>1660.5</v>
      </c>
    </row>
    <row r="269" spans="1:13" ht="15">
      <c r="A269">
        <v>263</v>
      </c>
      <c r="B269">
        <v>13424</v>
      </c>
      <c r="C269" t="s">
        <v>729</v>
      </c>
      <c r="D269" t="s">
        <v>51</v>
      </c>
      <c r="E269" t="s">
        <v>730</v>
      </c>
      <c r="F269" t="str">
        <f>"201511012219"</f>
        <v>201511012219</v>
      </c>
      <c r="G269" t="s">
        <v>377</v>
      </c>
      <c r="H269" t="s">
        <v>325</v>
      </c>
      <c r="I269">
        <v>970</v>
      </c>
      <c r="J269" t="s">
        <v>21</v>
      </c>
      <c r="M269">
        <v>1838</v>
      </c>
    </row>
    <row r="270" spans="1:13" ht="15">
      <c r="A270">
        <v>264</v>
      </c>
      <c r="B270">
        <v>12476</v>
      </c>
      <c r="C270" t="s">
        <v>731</v>
      </c>
      <c r="D270" t="s">
        <v>288</v>
      </c>
      <c r="E270" t="s">
        <v>732</v>
      </c>
      <c r="F270" t="str">
        <f>"201511036727"</f>
        <v>201511036727</v>
      </c>
      <c r="G270" t="s">
        <v>638</v>
      </c>
      <c r="H270" t="s">
        <v>113</v>
      </c>
      <c r="I270">
        <v>921</v>
      </c>
      <c r="J270" t="s">
        <v>21</v>
      </c>
      <c r="K270">
        <v>6</v>
      </c>
      <c r="M270">
        <v>1640.7</v>
      </c>
    </row>
    <row r="271" spans="1:13" ht="15">
      <c r="A271">
        <v>265</v>
      </c>
      <c r="B271">
        <v>7006</v>
      </c>
      <c r="C271" t="s">
        <v>733</v>
      </c>
      <c r="D271" t="s">
        <v>197</v>
      </c>
      <c r="E271" t="s">
        <v>734</v>
      </c>
      <c r="F271" t="str">
        <f>"201012000164"</f>
        <v>201012000164</v>
      </c>
      <c r="G271" t="s">
        <v>60</v>
      </c>
      <c r="H271" t="s">
        <v>20</v>
      </c>
      <c r="I271">
        <v>812</v>
      </c>
      <c r="J271" t="s">
        <v>21</v>
      </c>
      <c r="L271" t="s">
        <v>53</v>
      </c>
      <c r="M271">
        <v>1671.5</v>
      </c>
    </row>
    <row r="272" spans="1:13" ht="15">
      <c r="A272">
        <v>266</v>
      </c>
      <c r="B272">
        <v>12941</v>
      </c>
      <c r="C272" t="s">
        <v>735</v>
      </c>
      <c r="D272" t="s">
        <v>171</v>
      </c>
      <c r="E272" t="s">
        <v>736</v>
      </c>
      <c r="F272" t="str">
        <f>"201511043012"</f>
        <v>201511043012</v>
      </c>
      <c r="G272" t="s">
        <v>181</v>
      </c>
      <c r="H272" t="s">
        <v>20</v>
      </c>
      <c r="I272">
        <v>806</v>
      </c>
      <c r="J272" t="s">
        <v>21</v>
      </c>
      <c r="L272" t="s">
        <v>61</v>
      </c>
      <c r="M272">
        <v>1742.3</v>
      </c>
    </row>
    <row r="273" spans="1:13" ht="15">
      <c r="A273">
        <v>267</v>
      </c>
      <c r="B273">
        <v>10749</v>
      </c>
      <c r="C273" t="s">
        <v>737</v>
      </c>
      <c r="D273" t="s">
        <v>82</v>
      </c>
      <c r="E273" t="s">
        <v>738</v>
      </c>
      <c r="F273" t="str">
        <f>"201511037967"</f>
        <v>201511037967</v>
      </c>
      <c r="G273" t="s">
        <v>135</v>
      </c>
      <c r="H273" t="s">
        <v>20</v>
      </c>
      <c r="I273">
        <v>824</v>
      </c>
      <c r="J273" t="s">
        <v>21</v>
      </c>
      <c r="L273" t="s">
        <v>32</v>
      </c>
      <c r="M273">
        <v>1320</v>
      </c>
    </row>
    <row r="274" spans="1:13" ht="15">
      <c r="A274">
        <v>268</v>
      </c>
      <c r="B274">
        <v>8194</v>
      </c>
      <c r="C274" t="s">
        <v>739</v>
      </c>
      <c r="D274" t="s">
        <v>82</v>
      </c>
      <c r="E274" t="s">
        <v>740</v>
      </c>
      <c r="F274" t="str">
        <f>"201511033678"</f>
        <v>201511033678</v>
      </c>
      <c r="G274" t="s">
        <v>430</v>
      </c>
      <c r="H274" t="s">
        <v>325</v>
      </c>
      <c r="I274">
        <v>977</v>
      </c>
      <c r="J274" t="s">
        <v>21</v>
      </c>
      <c r="M274">
        <v>1794</v>
      </c>
    </row>
    <row r="275" spans="1:13" ht="15">
      <c r="A275">
        <v>269</v>
      </c>
      <c r="B275">
        <v>6475</v>
      </c>
      <c r="C275" t="s">
        <v>741</v>
      </c>
      <c r="D275" t="s">
        <v>82</v>
      </c>
      <c r="E275" t="s">
        <v>742</v>
      </c>
      <c r="F275" t="str">
        <f>"201511039109"</f>
        <v>201511039109</v>
      </c>
      <c r="G275" t="s">
        <v>577</v>
      </c>
      <c r="H275" t="s">
        <v>20</v>
      </c>
      <c r="I275">
        <v>832</v>
      </c>
      <c r="J275" t="s">
        <v>21</v>
      </c>
      <c r="M275">
        <v>1908</v>
      </c>
    </row>
    <row r="276" spans="1:13" ht="15">
      <c r="A276">
        <v>270</v>
      </c>
      <c r="B276">
        <v>1776</v>
      </c>
      <c r="C276" t="s">
        <v>743</v>
      </c>
      <c r="D276" t="s">
        <v>63</v>
      </c>
      <c r="E276" t="s">
        <v>744</v>
      </c>
      <c r="F276" t="str">
        <f>"201511029035"</f>
        <v>201511029035</v>
      </c>
      <c r="G276" t="s">
        <v>745</v>
      </c>
      <c r="H276" t="s">
        <v>80</v>
      </c>
      <c r="I276">
        <v>867</v>
      </c>
      <c r="J276" t="s">
        <v>21</v>
      </c>
      <c r="K276">
        <v>6</v>
      </c>
      <c r="M276">
        <v>1437.2</v>
      </c>
    </row>
    <row r="277" spans="1:13" ht="15">
      <c r="A277">
        <v>271</v>
      </c>
      <c r="B277">
        <v>9031</v>
      </c>
      <c r="C277" t="s">
        <v>746</v>
      </c>
      <c r="D277" t="s">
        <v>24</v>
      </c>
      <c r="E277" t="s">
        <v>747</v>
      </c>
      <c r="F277" t="str">
        <f>"200901000951"</f>
        <v>200901000951</v>
      </c>
      <c r="G277" t="s">
        <v>409</v>
      </c>
      <c r="H277" t="s">
        <v>20</v>
      </c>
      <c r="I277">
        <v>885</v>
      </c>
      <c r="J277" t="s">
        <v>21</v>
      </c>
      <c r="K277">
        <v>6</v>
      </c>
      <c r="L277" t="s">
        <v>61</v>
      </c>
      <c r="M277">
        <v>1410</v>
      </c>
    </row>
    <row r="278" spans="1:13" ht="15">
      <c r="A278">
        <v>272</v>
      </c>
      <c r="B278">
        <v>11318</v>
      </c>
      <c r="C278" t="s">
        <v>748</v>
      </c>
      <c r="D278" t="s">
        <v>749</v>
      </c>
      <c r="E278" t="s">
        <v>750</v>
      </c>
      <c r="F278" t="str">
        <f>"201511033114"</f>
        <v>201511033114</v>
      </c>
      <c r="G278" t="s">
        <v>159</v>
      </c>
      <c r="H278" t="s">
        <v>20</v>
      </c>
      <c r="I278">
        <v>820</v>
      </c>
      <c r="J278" t="s">
        <v>21</v>
      </c>
      <c r="L278" t="s">
        <v>89</v>
      </c>
      <c r="M278">
        <v>1361.5</v>
      </c>
    </row>
    <row r="279" spans="1:13" ht="15">
      <c r="A279">
        <v>273</v>
      </c>
      <c r="B279">
        <v>13469</v>
      </c>
      <c r="C279" t="s">
        <v>751</v>
      </c>
      <c r="D279" t="s">
        <v>42</v>
      </c>
      <c r="E279" t="s">
        <v>752</v>
      </c>
      <c r="F279" t="str">
        <f>"201511035006"</f>
        <v>201511035006</v>
      </c>
      <c r="G279" t="s">
        <v>181</v>
      </c>
      <c r="H279" t="s">
        <v>113</v>
      </c>
      <c r="I279">
        <v>896</v>
      </c>
      <c r="J279" t="s">
        <v>21</v>
      </c>
      <c r="M279">
        <v>1710.4</v>
      </c>
    </row>
    <row r="280" spans="1:13" ht="15">
      <c r="A280">
        <v>274</v>
      </c>
      <c r="B280">
        <v>7562</v>
      </c>
      <c r="C280" t="s">
        <v>753</v>
      </c>
      <c r="D280" t="s">
        <v>130</v>
      </c>
      <c r="E280" t="s">
        <v>754</v>
      </c>
      <c r="F280" t="str">
        <f>"200811000743"</f>
        <v>200811000743</v>
      </c>
      <c r="G280" t="s">
        <v>755</v>
      </c>
      <c r="H280" t="s">
        <v>20</v>
      </c>
      <c r="I280">
        <v>882</v>
      </c>
      <c r="J280" t="s">
        <v>21</v>
      </c>
      <c r="K280">
        <v>6</v>
      </c>
      <c r="M280">
        <v>1774.5</v>
      </c>
    </row>
    <row r="281" spans="1:13" ht="15">
      <c r="A281">
        <v>275</v>
      </c>
      <c r="B281">
        <v>2020</v>
      </c>
      <c r="C281" t="s">
        <v>756</v>
      </c>
      <c r="D281" t="s">
        <v>350</v>
      </c>
      <c r="E281" t="s">
        <v>757</v>
      </c>
      <c r="F281" t="str">
        <f>"201511025723"</f>
        <v>201511025723</v>
      </c>
      <c r="G281" t="s">
        <v>199</v>
      </c>
      <c r="H281" t="s">
        <v>20</v>
      </c>
      <c r="I281">
        <v>852</v>
      </c>
      <c r="J281" t="s">
        <v>21</v>
      </c>
      <c r="L281" t="s">
        <v>32</v>
      </c>
      <c r="M281">
        <v>1294.5</v>
      </c>
    </row>
    <row r="282" spans="1:13" ht="15">
      <c r="A282">
        <v>276</v>
      </c>
      <c r="B282">
        <v>14666</v>
      </c>
      <c r="C282" t="s">
        <v>758</v>
      </c>
      <c r="D282" t="s">
        <v>34</v>
      </c>
      <c r="E282" t="s">
        <v>759</v>
      </c>
      <c r="F282" t="str">
        <f>"201511026851"</f>
        <v>201511026851</v>
      </c>
      <c r="G282" t="s">
        <v>256</v>
      </c>
      <c r="H282" t="s">
        <v>20</v>
      </c>
      <c r="I282">
        <v>851</v>
      </c>
      <c r="J282" t="s">
        <v>21</v>
      </c>
      <c r="K282">
        <v>6</v>
      </c>
      <c r="M282">
        <v>1636.5</v>
      </c>
    </row>
    <row r="283" spans="1:13" ht="15">
      <c r="A283">
        <v>277</v>
      </c>
      <c r="B283">
        <v>3328</v>
      </c>
      <c r="C283" t="s">
        <v>760</v>
      </c>
      <c r="D283" t="s">
        <v>51</v>
      </c>
      <c r="E283" t="s">
        <v>761</v>
      </c>
      <c r="F283" t="str">
        <f>"201402000496"</f>
        <v>201402000496</v>
      </c>
      <c r="G283" t="s">
        <v>417</v>
      </c>
      <c r="H283" t="s">
        <v>20</v>
      </c>
      <c r="I283">
        <v>875</v>
      </c>
      <c r="J283" t="s">
        <v>21</v>
      </c>
      <c r="L283" t="s">
        <v>89</v>
      </c>
      <c r="M283">
        <v>1250.2</v>
      </c>
    </row>
    <row r="284" spans="1:13" ht="15">
      <c r="A284">
        <v>278</v>
      </c>
      <c r="B284">
        <v>3254</v>
      </c>
      <c r="C284" t="s">
        <v>762</v>
      </c>
      <c r="D284" t="s">
        <v>51</v>
      </c>
      <c r="E284" t="s">
        <v>763</v>
      </c>
      <c r="F284" t="str">
        <f>"201402000493"</f>
        <v>201402000493</v>
      </c>
      <c r="G284" t="s">
        <v>44</v>
      </c>
      <c r="H284" t="s">
        <v>20</v>
      </c>
      <c r="I284">
        <v>821</v>
      </c>
      <c r="J284" t="s">
        <v>21</v>
      </c>
      <c r="L284" t="s">
        <v>89</v>
      </c>
      <c r="M284">
        <v>1341.5</v>
      </c>
    </row>
    <row r="285" spans="1:13" ht="15">
      <c r="A285">
        <v>279</v>
      </c>
      <c r="B285">
        <v>4157</v>
      </c>
      <c r="C285" t="s">
        <v>764</v>
      </c>
      <c r="D285" t="s">
        <v>86</v>
      </c>
      <c r="E285" t="s">
        <v>765</v>
      </c>
      <c r="F285" t="str">
        <f>"201511015694"</f>
        <v>201511015694</v>
      </c>
      <c r="G285" t="s">
        <v>65</v>
      </c>
      <c r="H285" t="s">
        <v>20</v>
      </c>
      <c r="I285">
        <v>842</v>
      </c>
      <c r="J285" t="s">
        <v>21</v>
      </c>
      <c r="L285" t="s">
        <v>32</v>
      </c>
      <c r="M285">
        <v>1280</v>
      </c>
    </row>
    <row r="286" spans="1:13" ht="15">
      <c r="A286">
        <v>280</v>
      </c>
      <c r="B286">
        <v>10125</v>
      </c>
      <c r="C286" t="s">
        <v>766</v>
      </c>
      <c r="D286" t="s">
        <v>47</v>
      </c>
      <c r="E286" t="s">
        <v>767</v>
      </c>
      <c r="F286" t="str">
        <f>"201511031895"</f>
        <v>201511031895</v>
      </c>
      <c r="G286" t="s">
        <v>308</v>
      </c>
      <c r="H286" t="s">
        <v>20</v>
      </c>
      <c r="I286">
        <v>826</v>
      </c>
      <c r="J286" t="s">
        <v>21</v>
      </c>
      <c r="L286" t="s">
        <v>61</v>
      </c>
      <c r="M286">
        <v>1831</v>
      </c>
    </row>
    <row r="287" spans="1:13" ht="15">
      <c r="A287">
        <v>281</v>
      </c>
      <c r="B287">
        <v>1218</v>
      </c>
      <c r="C287" t="s">
        <v>768</v>
      </c>
      <c r="D287" t="s">
        <v>58</v>
      </c>
      <c r="E287" t="s">
        <v>769</v>
      </c>
      <c r="F287" t="str">
        <f>"201511007043"</f>
        <v>201511007043</v>
      </c>
      <c r="G287" t="s">
        <v>290</v>
      </c>
      <c r="H287" t="s">
        <v>113</v>
      </c>
      <c r="I287">
        <v>898</v>
      </c>
      <c r="J287" t="s">
        <v>21</v>
      </c>
      <c r="M287">
        <v>1725.5</v>
      </c>
    </row>
    <row r="288" spans="1:13" ht="15">
      <c r="A288">
        <v>282</v>
      </c>
      <c r="B288">
        <v>6585</v>
      </c>
      <c r="C288" t="s">
        <v>770</v>
      </c>
      <c r="D288" t="s">
        <v>771</v>
      </c>
      <c r="E288" t="s">
        <v>772</v>
      </c>
      <c r="F288" t="str">
        <f>"201511009022"</f>
        <v>201511009022</v>
      </c>
      <c r="G288" t="s">
        <v>188</v>
      </c>
      <c r="H288" t="s">
        <v>20</v>
      </c>
      <c r="I288">
        <v>847</v>
      </c>
      <c r="J288" t="s">
        <v>21</v>
      </c>
      <c r="L288" t="s">
        <v>32</v>
      </c>
      <c r="M288">
        <v>1280</v>
      </c>
    </row>
    <row r="289" spans="1:13" ht="15">
      <c r="A289">
        <v>283</v>
      </c>
      <c r="B289">
        <v>7334</v>
      </c>
      <c r="C289" t="s">
        <v>773</v>
      </c>
      <c r="D289" t="s">
        <v>63</v>
      </c>
      <c r="E289" t="s">
        <v>774</v>
      </c>
      <c r="F289" t="str">
        <f>"201502002431"</f>
        <v>201502002431</v>
      </c>
      <c r="G289" t="s">
        <v>775</v>
      </c>
      <c r="H289" t="s">
        <v>69</v>
      </c>
      <c r="I289">
        <v>950</v>
      </c>
      <c r="J289" t="s">
        <v>21</v>
      </c>
      <c r="K289">
        <v>6</v>
      </c>
      <c r="M289">
        <v>1194</v>
      </c>
    </row>
    <row r="290" spans="1:13" ht="15">
      <c r="A290">
        <v>284</v>
      </c>
      <c r="B290">
        <v>8488</v>
      </c>
      <c r="C290" t="s">
        <v>776</v>
      </c>
      <c r="D290" t="s">
        <v>208</v>
      </c>
      <c r="E290" t="s">
        <v>777</v>
      </c>
      <c r="F290" t="str">
        <f>"201102000780"</f>
        <v>201102000780</v>
      </c>
      <c r="G290" t="s">
        <v>88</v>
      </c>
      <c r="H290" t="s">
        <v>113</v>
      </c>
      <c r="I290">
        <v>917</v>
      </c>
      <c r="J290" t="s">
        <v>21</v>
      </c>
      <c r="K290">
        <v>6</v>
      </c>
      <c r="M290">
        <v>1584.6</v>
      </c>
    </row>
    <row r="291" spans="1:13" ht="15">
      <c r="A291">
        <v>285</v>
      </c>
      <c r="B291">
        <v>1768</v>
      </c>
      <c r="C291" t="s">
        <v>778</v>
      </c>
      <c r="D291" t="s">
        <v>24</v>
      </c>
      <c r="E291" t="s">
        <v>779</v>
      </c>
      <c r="F291" t="str">
        <f>"201511022474"</f>
        <v>201511022474</v>
      </c>
      <c r="G291" t="s">
        <v>425</v>
      </c>
      <c r="H291" t="s">
        <v>20</v>
      </c>
      <c r="I291">
        <v>815</v>
      </c>
      <c r="J291" t="s">
        <v>21</v>
      </c>
      <c r="K291">
        <v>6</v>
      </c>
      <c r="M291">
        <v>1815</v>
      </c>
    </row>
    <row r="292" spans="1:13" ht="15">
      <c r="A292">
        <v>286</v>
      </c>
      <c r="B292">
        <v>8951</v>
      </c>
      <c r="C292" t="s">
        <v>780</v>
      </c>
      <c r="D292" t="s">
        <v>232</v>
      </c>
      <c r="E292" t="s">
        <v>781</v>
      </c>
      <c r="F292" t="str">
        <f>"201511028198"</f>
        <v>201511028198</v>
      </c>
      <c r="G292" t="s">
        <v>173</v>
      </c>
      <c r="H292" t="s">
        <v>20</v>
      </c>
      <c r="I292">
        <v>825</v>
      </c>
      <c r="J292" t="s">
        <v>21</v>
      </c>
      <c r="L292" t="s">
        <v>61</v>
      </c>
      <c r="M292">
        <v>1840</v>
      </c>
    </row>
    <row r="293" spans="1:13" ht="15">
      <c r="A293">
        <v>287</v>
      </c>
      <c r="B293">
        <v>14886</v>
      </c>
      <c r="C293" t="s">
        <v>782</v>
      </c>
      <c r="D293" t="s">
        <v>82</v>
      </c>
      <c r="E293" t="s">
        <v>783</v>
      </c>
      <c r="F293" t="str">
        <f>"201511027870"</f>
        <v>201511027870</v>
      </c>
      <c r="G293" t="s">
        <v>485</v>
      </c>
      <c r="H293" t="s">
        <v>20</v>
      </c>
      <c r="I293">
        <v>807</v>
      </c>
      <c r="J293" t="s">
        <v>21</v>
      </c>
      <c r="L293" t="s">
        <v>61</v>
      </c>
      <c r="M293">
        <v>1659</v>
      </c>
    </row>
    <row r="294" spans="1:13" ht="15">
      <c r="A294">
        <v>288</v>
      </c>
      <c r="B294">
        <v>9599</v>
      </c>
      <c r="C294" t="s">
        <v>784</v>
      </c>
      <c r="D294" t="s">
        <v>58</v>
      </c>
      <c r="E294" t="s">
        <v>785</v>
      </c>
      <c r="F294" t="str">
        <f>"201511021388"</f>
        <v>201511021388</v>
      </c>
      <c r="G294" t="s">
        <v>308</v>
      </c>
      <c r="H294" t="s">
        <v>20</v>
      </c>
      <c r="I294">
        <v>826</v>
      </c>
      <c r="J294" t="s">
        <v>21</v>
      </c>
      <c r="L294" t="s">
        <v>32</v>
      </c>
      <c r="M294">
        <v>1304.8</v>
      </c>
    </row>
    <row r="295" spans="1:13" ht="15">
      <c r="A295">
        <v>289</v>
      </c>
      <c r="B295">
        <v>13330</v>
      </c>
      <c r="C295" t="s">
        <v>786</v>
      </c>
      <c r="D295" t="s">
        <v>171</v>
      </c>
      <c r="E295" t="s">
        <v>787</v>
      </c>
      <c r="F295" t="str">
        <f>"201511039075"</f>
        <v>201511039075</v>
      </c>
      <c r="G295" t="s">
        <v>110</v>
      </c>
      <c r="H295" t="s">
        <v>788</v>
      </c>
      <c r="I295">
        <v>804</v>
      </c>
      <c r="J295" t="s">
        <v>21</v>
      </c>
      <c r="M295">
        <v>1838</v>
      </c>
    </row>
    <row r="296" spans="1:13" ht="15">
      <c r="A296">
        <v>290</v>
      </c>
      <c r="B296">
        <v>12540</v>
      </c>
      <c r="C296" t="s">
        <v>789</v>
      </c>
      <c r="D296" t="s">
        <v>375</v>
      </c>
      <c r="E296" t="s">
        <v>790</v>
      </c>
      <c r="F296" t="str">
        <f>"201511024072"</f>
        <v>201511024072</v>
      </c>
      <c r="G296" t="s">
        <v>366</v>
      </c>
      <c r="H296" t="s">
        <v>20</v>
      </c>
      <c r="I296">
        <v>819</v>
      </c>
      <c r="J296" t="s">
        <v>21</v>
      </c>
      <c r="L296" t="s">
        <v>61</v>
      </c>
      <c r="M296">
        <v>1600</v>
      </c>
    </row>
    <row r="297" spans="1:13" ht="15">
      <c r="A297">
        <v>291</v>
      </c>
      <c r="B297">
        <v>6163</v>
      </c>
      <c r="C297" t="s">
        <v>791</v>
      </c>
      <c r="D297" t="s">
        <v>58</v>
      </c>
      <c r="E297" t="s">
        <v>792</v>
      </c>
      <c r="F297" t="str">
        <f>"201511010526"</f>
        <v>201511010526</v>
      </c>
      <c r="G297" t="s">
        <v>331</v>
      </c>
      <c r="H297" t="s">
        <v>20</v>
      </c>
      <c r="I297">
        <v>877</v>
      </c>
      <c r="J297" t="s">
        <v>21</v>
      </c>
      <c r="L297" t="s">
        <v>61</v>
      </c>
      <c r="M297">
        <v>1376</v>
      </c>
    </row>
    <row r="298" spans="1:13" ht="15">
      <c r="A298">
        <v>292</v>
      </c>
      <c r="B298">
        <v>4810</v>
      </c>
      <c r="C298" t="s">
        <v>793</v>
      </c>
      <c r="D298" t="s">
        <v>248</v>
      </c>
      <c r="E298" t="s">
        <v>794</v>
      </c>
      <c r="F298" t="str">
        <f>"201511020044"</f>
        <v>201511020044</v>
      </c>
      <c r="G298" t="s">
        <v>795</v>
      </c>
      <c r="H298" t="s">
        <v>20</v>
      </c>
      <c r="I298">
        <v>833</v>
      </c>
      <c r="J298" t="s">
        <v>21</v>
      </c>
      <c r="M298">
        <v>1868</v>
      </c>
    </row>
    <row r="299" spans="1:13" ht="15">
      <c r="A299">
        <v>293</v>
      </c>
      <c r="B299">
        <v>5875</v>
      </c>
      <c r="C299" t="s">
        <v>796</v>
      </c>
      <c r="D299" t="s">
        <v>151</v>
      </c>
      <c r="E299" t="s">
        <v>797</v>
      </c>
      <c r="F299" t="str">
        <f>"201511033547"</f>
        <v>201511033547</v>
      </c>
      <c r="G299" t="s">
        <v>44</v>
      </c>
      <c r="H299" t="s">
        <v>31</v>
      </c>
      <c r="I299">
        <v>933</v>
      </c>
      <c r="J299" t="s">
        <v>21</v>
      </c>
      <c r="M299">
        <v>1907.2</v>
      </c>
    </row>
    <row r="300" spans="1:13" ht="15">
      <c r="A300">
        <v>294</v>
      </c>
      <c r="B300">
        <v>7404</v>
      </c>
      <c r="C300" t="s">
        <v>798</v>
      </c>
      <c r="D300" t="s">
        <v>58</v>
      </c>
      <c r="E300" t="s">
        <v>799</v>
      </c>
      <c r="F300" t="str">
        <f>"201511041103"</f>
        <v>201511041103</v>
      </c>
      <c r="G300" t="s">
        <v>377</v>
      </c>
      <c r="H300" t="s">
        <v>20</v>
      </c>
      <c r="I300">
        <v>850</v>
      </c>
      <c r="J300" t="s">
        <v>21</v>
      </c>
      <c r="M300">
        <v>1838</v>
      </c>
    </row>
    <row r="301" spans="1:13" ht="15">
      <c r="A301">
        <v>295</v>
      </c>
      <c r="B301">
        <v>16071</v>
      </c>
      <c r="C301" t="s">
        <v>800</v>
      </c>
      <c r="D301" t="s">
        <v>801</v>
      </c>
      <c r="E301" t="s">
        <v>802</v>
      </c>
      <c r="F301" t="str">
        <f>"201511025953"</f>
        <v>201511025953</v>
      </c>
      <c r="G301" t="s">
        <v>384</v>
      </c>
      <c r="H301" t="s">
        <v>20</v>
      </c>
      <c r="I301">
        <v>848</v>
      </c>
      <c r="J301" t="s">
        <v>21</v>
      </c>
      <c r="L301" t="s">
        <v>32</v>
      </c>
      <c r="M301">
        <v>1280</v>
      </c>
    </row>
    <row r="302" spans="1:13" ht="15">
      <c r="A302">
        <v>296</v>
      </c>
      <c r="B302">
        <v>11037</v>
      </c>
      <c r="C302" t="s">
        <v>803</v>
      </c>
      <c r="D302" t="s">
        <v>119</v>
      </c>
      <c r="E302" t="s">
        <v>804</v>
      </c>
      <c r="F302" t="str">
        <f>"201511021208"</f>
        <v>201511021208</v>
      </c>
      <c r="G302" t="s">
        <v>274</v>
      </c>
      <c r="H302" t="s">
        <v>20</v>
      </c>
      <c r="I302">
        <v>855</v>
      </c>
      <c r="J302" t="s">
        <v>21</v>
      </c>
      <c r="L302" t="s">
        <v>53</v>
      </c>
      <c r="M302">
        <v>1770</v>
      </c>
    </row>
    <row r="303" spans="1:13" ht="15">
      <c r="A303">
        <v>297</v>
      </c>
      <c r="B303">
        <v>7848</v>
      </c>
      <c r="C303" t="s">
        <v>805</v>
      </c>
      <c r="D303" t="s">
        <v>151</v>
      </c>
      <c r="E303" t="s">
        <v>806</v>
      </c>
      <c r="F303" t="str">
        <f>"201511042144"</f>
        <v>201511042144</v>
      </c>
      <c r="G303" t="s">
        <v>88</v>
      </c>
      <c r="H303" t="s">
        <v>20</v>
      </c>
      <c r="I303">
        <v>876</v>
      </c>
      <c r="J303" t="s">
        <v>21</v>
      </c>
      <c r="K303">
        <v>6</v>
      </c>
      <c r="M303">
        <v>1838</v>
      </c>
    </row>
    <row r="304" spans="1:13" ht="15">
      <c r="A304">
        <v>298</v>
      </c>
      <c r="B304">
        <v>10602</v>
      </c>
      <c r="C304" t="s">
        <v>807</v>
      </c>
      <c r="D304" t="s">
        <v>272</v>
      </c>
      <c r="E304" t="s">
        <v>808</v>
      </c>
      <c r="F304" t="str">
        <f>"201402011046"</f>
        <v>201402011046</v>
      </c>
      <c r="G304" t="s">
        <v>623</v>
      </c>
      <c r="H304" t="s">
        <v>31</v>
      </c>
      <c r="I304">
        <v>941</v>
      </c>
      <c r="J304" t="s">
        <v>21</v>
      </c>
      <c r="M304">
        <v>1919.5</v>
      </c>
    </row>
    <row r="305" spans="1:13" ht="15">
      <c r="A305">
        <v>299</v>
      </c>
      <c r="B305">
        <v>6959</v>
      </c>
      <c r="C305" t="s">
        <v>809</v>
      </c>
      <c r="D305" t="s">
        <v>157</v>
      </c>
      <c r="E305" t="s">
        <v>810</v>
      </c>
      <c r="F305" t="str">
        <f>"201511038485"</f>
        <v>201511038485</v>
      </c>
      <c r="G305" t="s">
        <v>72</v>
      </c>
      <c r="H305" t="s">
        <v>20</v>
      </c>
      <c r="I305">
        <v>843</v>
      </c>
      <c r="J305" t="s">
        <v>21</v>
      </c>
      <c r="L305" t="s">
        <v>32</v>
      </c>
      <c r="M305">
        <v>1281.5</v>
      </c>
    </row>
    <row r="306" spans="1:13" ht="15">
      <c r="A306">
        <v>300</v>
      </c>
      <c r="B306">
        <v>756</v>
      </c>
      <c r="C306" t="s">
        <v>811</v>
      </c>
      <c r="D306" t="s">
        <v>24</v>
      </c>
      <c r="E306" t="s">
        <v>812</v>
      </c>
      <c r="F306" t="str">
        <f>"201510001963"</f>
        <v>201510001963</v>
      </c>
      <c r="G306" t="s">
        <v>250</v>
      </c>
      <c r="H306" t="s">
        <v>113</v>
      </c>
      <c r="I306">
        <v>914</v>
      </c>
      <c r="J306" t="s">
        <v>21</v>
      </c>
      <c r="M306">
        <v>1813</v>
      </c>
    </row>
    <row r="307" spans="1:13" ht="15">
      <c r="A307">
        <v>301</v>
      </c>
      <c r="B307">
        <v>16770</v>
      </c>
      <c r="C307" t="s">
        <v>813</v>
      </c>
      <c r="D307" t="s">
        <v>814</v>
      </c>
      <c r="E307" t="s">
        <v>815</v>
      </c>
      <c r="F307" t="str">
        <f>"201406008655"</f>
        <v>201406008655</v>
      </c>
      <c r="G307" t="s">
        <v>36</v>
      </c>
      <c r="H307" t="s">
        <v>20</v>
      </c>
      <c r="I307">
        <v>883</v>
      </c>
      <c r="J307" t="s">
        <v>21</v>
      </c>
      <c r="K307">
        <v>6</v>
      </c>
      <c r="M307">
        <v>1847.1</v>
      </c>
    </row>
    <row r="308" spans="1:13" ht="15">
      <c r="A308">
        <v>302</v>
      </c>
      <c r="B308">
        <v>3121</v>
      </c>
      <c r="C308" t="s">
        <v>816</v>
      </c>
      <c r="D308" t="s">
        <v>248</v>
      </c>
      <c r="E308" t="s">
        <v>817</v>
      </c>
      <c r="F308" t="str">
        <f>"201511027493"</f>
        <v>201511027493</v>
      </c>
      <c r="G308" t="s">
        <v>49</v>
      </c>
      <c r="H308" t="s">
        <v>20</v>
      </c>
      <c r="I308">
        <v>822</v>
      </c>
      <c r="J308" t="s">
        <v>21</v>
      </c>
      <c r="L308" t="s">
        <v>32</v>
      </c>
      <c r="M308">
        <v>1281.5</v>
      </c>
    </row>
    <row r="309" spans="1:13" ht="15">
      <c r="A309">
        <v>303</v>
      </c>
      <c r="B309">
        <v>6859</v>
      </c>
      <c r="C309" t="s">
        <v>818</v>
      </c>
      <c r="D309" t="s">
        <v>502</v>
      </c>
      <c r="E309" t="s">
        <v>819</v>
      </c>
      <c r="F309" t="str">
        <f>"201002000273"</f>
        <v>201002000273</v>
      </c>
      <c r="G309" t="s">
        <v>308</v>
      </c>
      <c r="H309" t="s">
        <v>20</v>
      </c>
      <c r="I309">
        <v>826</v>
      </c>
      <c r="J309" t="s">
        <v>21</v>
      </c>
      <c r="M309">
        <v>1868</v>
      </c>
    </row>
    <row r="310" spans="1:13" ht="15">
      <c r="A310">
        <v>304</v>
      </c>
      <c r="B310">
        <v>2052</v>
      </c>
      <c r="C310" t="s">
        <v>820</v>
      </c>
      <c r="D310" t="s">
        <v>28</v>
      </c>
      <c r="E310" t="s">
        <v>821</v>
      </c>
      <c r="F310" t="str">
        <f>"201511014089"</f>
        <v>201511014089</v>
      </c>
      <c r="G310" t="s">
        <v>377</v>
      </c>
      <c r="H310" t="s">
        <v>149</v>
      </c>
      <c r="I310">
        <v>926</v>
      </c>
      <c r="J310" t="s">
        <v>21</v>
      </c>
      <c r="M310">
        <v>1734</v>
      </c>
    </row>
    <row r="311" spans="1:13" ht="15">
      <c r="A311">
        <v>305</v>
      </c>
      <c r="B311">
        <v>10428</v>
      </c>
      <c r="C311" t="s">
        <v>822</v>
      </c>
      <c r="D311" t="s">
        <v>823</v>
      </c>
      <c r="E311" t="s">
        <v>824</v>
      </c>
      <c r="F311" t="str">
        <f>"201511031556"</f>
        <v>201511031556</v>
      </c>
      <c r="G311" t="s">
        <v>76</v>
      </c>
      <c r="H311" t="s">
        <v>20</v>
      </c>
      <c r="I311">
        <v>873</v>
      </c>
      <c r="J311" t="s">
        <v>21</v>
      </c>
      <c r="L311" t="s">
        <v>40</v>
      </c>
      <c r="M311">
        <v>1250</v>
      </c>
    </row>
    <row r="312" spans="1:13" ht="15">
      <c r="A312">
        <v>306</v>
      </c>
      <c r="B312">
        <v>11008</v>
      </c>
      <c r="C312" t="s">
        <v>825</v>
      </c>
      <c r="D312" t="s">
        <v>171</v>
      </c>
      <c r="E312" t="s">
        <v>826</v>
      </c>
      <c r="F312" t="str">
        <f>"201511038254"</f>
        <v>201511038254</v>
      </c>
      <c r="G312" t="s">
        <v>827</v>
      </c>
      <c r="H312" t="s">
        <v>20</v>
      </c>
      <c r="I312">
        <v>836</v>
      </c>
      <c r="J312" t="s">
        <v>21</v>
      </c>
      <c r="K312">
        <v>6</v>
      </c>
      <c r="M312">
        <v>1208.7</v>
      </c>
    </row>
    <row r="313" spans="1:13" ht="15">
      <c r="A313">
        <v>307</v>
      </c>
      <c r="B313">
        <v>14383</v>
      </c>
      <c r="C313" t="s">
        <v>828</v>
      </c>
      <c r="D313" t="s">
        <v>24</v>
      </c>
      <c r="E313" t="s">
        <v>829</v>
      </c>
      <c r="F313" t="str">
        <f>"201105000068"</f>
        <v>201105000068</v>
      </c>
      <c r="G313" t="s">
        <v>463</v>
      </c>
      <c r="H313" t="s">
        <v>113</v>
      </c>
      <c r="I313">
        <v>909</v>
      </c>
      <c r="J313" t="s">
        <v>21</v>
      </c>
      <c r="M313">
        <v>1689.5</v>
      </c>
    </row>
    <row r="314" spans="1:13" ht="15">
      <c r="A314">
        <v>308</v>
      </c>
      <c r="B314">
        <v>5391</v>
      </c>
      <c r="C314" t="s">
        <v>830</v>
      </c>
      <c r="D314" t="s">
        <v>42</v>
      </c>
      <c r="E314" t="s">
        <v>831</v>
      </c>
      <c r="F314" t="str">
        <f>"201511028689"</f>
        <v>201511028689</v>
      </c>
      <c r="G314" t="s">
        <v>328</v>
      </c>
      <c r="H314" t="s">
        <v>20</v>
      </c>
      <c r="I314">
        <v>857</v>
      </c>
      <c r="J314" t="s">
        <v>21</v>
      </c>
      <c r="L314" t="s">
        <v>53</v>
      </c>
      <c r="M314">
        <v>1605.5</v>
      </c>
    </row>
    <row r="315" spans="1:13" ht="15">
      <c r="A315">
        <v>309</v>
      </c>
      <c r="B315">
        <v>14305</v>
      </c>
      <c r="C315" t="s">
        <v>832</v>
      </c>
      <c r="D315" t="s">
        <v>24</v>
      </c>
      <c r="E315" t="s">
        <v>833</v>
      </c>
      <c r="F315" t="str">
        <f>"201512002280"</f>
        <v>201512002280</v>
      </c>
      <c r="G315" t="s">
        <v>775</v>
      </c>
      <c r="H315" t="s">
        <v>325</v>
      </c>
      <c r="I315">
        <v>966</v>
      </c>
      <c r="J315" t="s">
        <v>21</v>
      </c>
      <c r="K315">
        <v>6</v>
      </c>
      <c r="M315">
        <v>1150.5</v>
      </c>
    </row>
    <row r="316" spans="1:13" ht="15">
      <c r="A316">
        <v>310</v>
      </c>
      <c r="B316">
        <v>16766</v>
      </c>
      <c r="C316" t="s">
        <v>834</v>
      </c>
      <c r="D316" t="s">
        <v>63</v>
      </c>
      <c r="E316" t="s">
        <v>835</v>
      </c>
      <c r="F316" t="str">
        <f>"201510002001"</f>
        <v>201510002001</v>
      </c>
      <c r="G316" t="s">
        <v>100</v>
      </c>
      <c r="H316" t="s">
        <v>113</v>
      </c>
      <c r="I316">
        <v>905</v>
      </c>
      <c r="J316" t="s">
        <v>21</v>
      </c>
      <c r="K316">
        <v>6</v>
      </c>
      <c r="M316">
        <v>1319.5</v>
      </c>
    </row>
    <row r="317" spans="1:13" ht="15">
      <c r="A317">
        <v>311</v>
      </c>
      <c r="B317">
        <v>10885</v>
      </c>
      <c r="C317" t="s">
        <v>836</v>
      </c>
      <c r="D317" t="s">
        <v>51</v>
      </c>
      <c r="E317" t="s">
        <v>837</v>
      </c>
      <c r="F317" t="str">
        <f>"201512000910"</f>
        <v>201512000910</v>
      </c>
      <c r="G317" t="s">
        <v>838</v>
      </c>
      <c r="H317" t="s">
        <v>20</v>
      </c>
      <c r="I317">
        <v>869</v>
      </c>
      <c r="J317" t="s">
        <v>21</v>
      </c>
      <c r="M317">
        <v>1835</v>
      </c>
    </row>
    <row r="318" spans="1:13" ht="15">
      <c r="A318">
        <v>312</v>
      </c>
      <c r="B318">
        <v>1458</v>
      </c>
      <c r="C318" t="s">
        <v>839</v>
      </c>
      <c r="D318" t="s">
        <v>607</v>
      </c>
      <c r="E318" t="s">
        <v>840</v>
      </c>
      <c r="F318" t="str">
        <f>"201511021976"</f>
        <v>201511021976</v>
      </c>
      <c r="G318" t="s">
        <v>521</v>
      </c>
      <c r="H318" t="s">
        <v>20</v>
      </c>
      <c r="I318">
        <v>868</v>
      </c>
      <c r="J318" t="s">
        <v>21</v>
      </c>
      <c r="K318">
        <v>6</v>
      </c>
      <c r="M318">
        <v>1475.7</v>
      </c>
    </row>
    <row r="319" spans="1:13" ht="15">
      <c r="A319">
        <v>313</v>
      </c>
      <c r="B319">
        <v>2099</v>
      </c>
      <c r="C319" t="s">
        <v>841</v>
      </c>
      <c r="D319" t="s">
        <v>842</v>
      </c>
      <c r="E319" t="s">
        <v>843</v>
      </c>
      <c r="F319" t="str">
        <f>"201511024899"</f>
        <v>201511024899</v>
      </c>
      <c r="G319" t="s">
        <v>377</v>
      </c>
      <c r="H319" t="s">
        <v>20</v>
      </c>
      <c r="I319">
        <v>850</v>
      </c>
      <c r="J319" t="s">
        <v>21</v>
      </c>
      <c r="L319" t="s">
        <v>61</v>
      </c>
      <c r="M319">
        <v>1602.6</v>
      </c>
    </row>
    <row r="320" spans="1:13" ht="15">
      <c r="A320">
        <v>314</v>
      </c>
      <c r="B320">
        <v>2320</v>
      </c>
      <c r="C320" t="s">
        <v>844</v>
      </c>
      <c r="D320" t="s">
        <v>171</v>
      </c>
      <c r="E320" t="s">
        <v>845</v>
      </c>
      <c r="F320" t="str">
        <f>"201511012919"</f>
        <v>201511012919</v>
      </c>
      <c r="G320" t="s">
        <v>210</v>
      </c>
      <c r="H320" t="s">
        <v>149</v>
      </c>
      <c r="I320">
        <v>925</v>
      </c>
      <c r="J320" t="s">
        <v>21</v>
      </c>
      <c r="M320">
        <v>1838</v>
      </c>
    </row>
    <row r="321" spans="1:13" ht="15">
      <c r="A321">
        <v>315</v>
      </c>
      <c r="B321">
        <v>3317</v>
      </c>
      <c r="C321" t="s">
        <v>846</v>
      </c>
      <c r="D321" t="s">
        <v>63</v>
      </c>
      <c r="E321" t="s">
        <v>847</v>
      </c>
      <c r="F321" t="str">
        <f>"201103000226"</f>
        <v>201103000226</v>
      </c>
      <c r="G321" t="s">
        <v>638</v>
      </c>
      <c r="H321" t="s">
        <v>20</v>
      </c>
      <c r="I321">
        <v>889</v>
      </c>
      <c r="J321" t="s">
        <v>21</v>
      </c>
      <c r="K321">
        <v>6</v>
      </c>
      <c r="L321" t="s">
        <v>61</v>
      </c>
      <c r="M321">
        <v>1268.5</v>
      </c>
    </row>
    <row r="322" spans="1:13" ht="15">
      <c r="A322">
        <v>316</v>
      </c>
      <c r="B322">
        <v>4260</v>
      </c>
      <c r="C322" t="s">
        <v>848</v>
      </c>
      <c r="D322" t="s">
        <v>232</v>
      </c>
      <c r="E322" t="s">
        <v>849</v>
      </c>
      <c r="F322" t="str">
        <f>"201511040342"</f>
        <v>201511040342</v>
      </c>
      <c r="G322" t="s">
        <v>184</v>
      </c>
      <c r="H322" t="s">
        <v>20</v>
      </c>
      <c r="I322">
        <v>835</v>
      </c>
      <c r="J322" t="s">
        <v>21</v>
      </c>
      <c r="K322">
        <v>6</v>
      </c>
      <c r="L322" t="s">
        <v>61</v>
      </c>
      <c r="M322">
        <v>1514.8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Kotsira Panagiota</dc:creator>
  <cp:keywords/>
  <dc:description/>
  <cp:lastModifiedBy>pkotsira</cp:lastModifiedBy>
  <dcterms:created xsi:type="dcterms:W3CDTF">2016-04-06T08:57:36Z</dcterms:created>
  <dcterms:modified xsi:type="dcterms:W3CDTF">2016-04-06T08:57:36Z</dcterms:modified>
  <cp:category/>
  <cp:version/>
  <cp:contentType/>
  <cp:contentStatus/>
</cp:coreProperties>
</file>