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5Κ_2015_ΤΕ_ΑΠΟΡΡΙΠΤΕΟΙ" sheetId="1" r:id="rId1"/>
  </sheets>
  <definedNames/>
  <calcPr fullCalcOnLoad="1"/>
</workbook>
</file>

<file path=xl/sharedStrings.xml><?xml version="1.0" encoding="utf-8"?>
<sst xmlns="http://schemas.openxmlformats.org/spreadsheetml/2006/main" count="780" uniqueCount="431">
  <si>
    <t>690 ΘΕΣΕΙΣ ΤΕ,ΔΕ ΠΡΟΚΗΡΥΞΗ 5Κ/2015/27/10/2015</t>
  </si>
  <si>
    <t>Κ Α Τ Α Σ Τ Α Σ Η    Α Π Ο Ρ Ρ Ι Π Τ Ε Ω Ν</t>
  </si>
  <si>
    <t>ΤΕΧΝΟΛΟΓΙΚΗΣ ΕΚΠΑΙΔΕΥΣΗΣ (ΤΕ)</t>
  </si>
  <si>
    <t>Α/Α</t>
  </si>
  <si>
    <t>Α.Μ.</t>
  </si>
  <si>
    <t>Α.Δ.Τ.</t>
  </si>
  <si>
    <t>ΜΟΝΑΔΙΚΟΣ ΚΩΔΙΚΟΣ</t>
  </si>
  <si>
    <t>ΑΙΤΙΟΛΟΓΙΑ ΑΠΟΡΡΙΨΗΣ</t>
  </si>
  <si>
    <t>ΑΕ447039</t>
  </si>
  <si>
    <t>ΜΗ ΥΠΟΒΟΛΗ ΕΚΤΥΠΩΜΕΝΗΣ ΜΟΡΦΗΣ ΗΛΕΚΤΡΟΝΙΚΗΣ ΑΙΤΗΣΗΣ</t>
  </si>
  <si>
    <t>ΜΗ ΥΠΟΒΟΛΗ ΗΛΕΚΤΡΟΝΙΚΗΣ ΑΙΤΗΣΗΣ</t>
  </si>
  <si>
    <t>Χ668739</t>
  </si>
  <si>
    <t>ΜΗ ΚΑΤΑΒΟΛΗ ΠΑΡΑΒΟΛΟΥ</t>
  </si>
  <si>
    <t>ΑΖ224993</t>
  </si>
  <si>
    <t>007, 008</t>
  </si>
  <si>
    <t>ΑΗ482969</t>
  </si>
  <si>
    <t>001, 007, 008</t>
  </si>
  <si>
    <t>ΑΒ684072</t>
  </si>
  <si>
    <t>ΑΗ938646</t>
  </si>
  <si>
    <t>ΑΕ290425</t>
  </si>
  <si>
    <t>ΑΑ231128</t>
  </si>
  <si>
    <t>ΑΕ964214</t>
  </si>
  <si>
    <t>ΑΠΟΣΥΡΣΗ ΣΤΗΝ ΚΑΤΗΓΟΡΙΑ</t>
  </si>
  <si>
    <t>Χ782568</t>
  </si>
  <si>
    <t>ΑΖ222797</t>
  </si>
  <si>
    <t>ΜΗ ΥΠΟΒΟΛΗ ΕΚΤΥΠΩΜΕΝΗΣ ΜΟΡΦΗΣ ΗΛΕΚΤΡΟΝΙΚΗΣ ΑΙΤΗΣΗΣ ΚΑΙ ΔΙΚΑΙΟΛΟΓΗΤΙΚΩΝ</t>
  </si>
  <si>
    <t>ΑΗ742036</t>
  </si>
  <si>
    <t>ΑΒ626218</t>
  </si>
  <si>
    <t>001, 008</t>
  </si>
  <si>
    <t>ΑΙ609455</t>
  </si>
  <si>
    <t>Χ137466</t>
  </si>
  <si>
    <t>ΕΚΠΡΟΘΕΣΜΗ ΥΠΟΒΟΛΗ ΔΙΚΑΙΟΛΟΓΗΤΙΚΩΝ</t>
  </si>
  <si>
    <t>ΑΕ318648</t>
  </si>
  <si>
    <t>ΑΖ796934</t>
  </si>
  <si>
    <t>ΑΒ923037</t>
  </si>
  <si>
    <t>ΑΑ080622</t>
  </si>
  <si>
    <t>ΑΗ220211</t>
  </si>
  <si>
    <t>ΑΚ314232</t>
  </si>
  <si>
    <t>ΑΒ811885</t>
  </si>
  <si>
    <t>Χ323035</t>
  </si>
  <si>
    <t>Σ975191</t>
  </si>
  <si>
    <t>ΑΜ231000</t>
  </si>
  <si>
    <t>Χ744051</t>
  </si>
  <si>
    <t>ΑΖ569525</t>
  </si>
  <si>
    <t>ΑΗ245752</t>
  </si>
  <si>
    <t>ΑΙ485736</t>
  </si>
  <si>
    <t>Χ318257</t>
  </si>
  <si>
    <t>ΑΚ646737</t>
  </si>
  <si>
    <t>Χ845311</t>
  </si>
  <si>
    <t>ΑΚ818419</t>
  </si>
  <si>
    <t>ΑΕ933818</t>
  </si>
  <si>
    <t>ΑΖ187102</t>
  </si>
  <si>
    <t>ΑΒ489847</t>
  </si>
  <si>
    <t>ΑΗ384509</t>
  </si>
  <si>
    <t>ΑΒ087878</t>
  </si>
  <si>
    <t>ΑΒ111510</t>
  </si>
  <si>
    <t>Τ923416</t>
  </si>
  <si>
    <t>ΑΜ778588</t>
  </si>
  <si>
    <t>ΑΖ847229</t>
  </si>
  <si>
    <t>ΑΖ433613</t>
  </si>
  <si>
    <t>Φ437788</t>
  </si>
  <si>
    <t>Χ760695</t>
  </si>
  <si>
    <t>ΑΗ996211</t>
  </si>
  <si>
    <t>ΑΒ405006</t>
  </si>
  <si>
    <t>ΑΑ349061</t>
  </si>
  <si>
    <t>Χ432929</t>
  </si>
  <si>
    <t>Χ420561</t>
  </si>
  <si>
    <t>ΑΖ923342</t>
  </si>
  <si>
    <t>ΑΒ402002</t>
  </si>
  <si>
    <t>ΑΜ951978</t>
  </si>
  <si>
    <t>ΑΙ304517</t>
  </si>
  <si>
    <t>ΚΩΛΥΜΑ ΔΙΟΡΙΣΜΟΥ (ΑΡΘΡΟ 9 Ν.3528/2007)</t>
  </si>
  <si>
    <t>Χ585036</t>
  </si>
  <si>
    <t>ΑΑ319647</t>
  </si>
  <si>
    <t>ΑΙ326688</t>
  </si>
  <si>
    <t>Τ258279</t>
  </si>
  <si>
    <t>Χ165804</t>
  </si>
  <si>
    <t>ΑΙ141113</t>
  </si>
  <si>
    <t>ΑΕ407717</t>
  </si>
  <si>
    <t>ΑΜ376641</t>
  </si>
  <si>
    <t>ΑΖ081486</t>
  </si>
  <si>
    <t>ΑΑ361623</t>
  </si>
  <si>
    <t>ΑΚ159475</t>
  </si>
  <si>
    <t>ΑΕ092736</t>
  </si>
  <si>
    <t>ΑΚ904036</t>
  </si>
  <si>
    <t>ΑΗ308877</t>
  </si>
  <si>
    <t>ΑΜ346181</t>
  </si>
  <si>
    <t>ΑΒ184015</t>
  </si>
  <si>
    <t>ΑΜ519851</t>
  </si>
  <si>
    <t>ΑΒ626796</t>
  </si>
  <si>
    <t>ΑΕ429361</t>
  </si>
  <si>
    <t>ΑΙ898937</t>
  </si>
  <si>
    <t>ΑΑ318303</t>
  </si>
  <si>
    <t>001, 010, 011</t>
  </si>
  <si>
    <t>ΑΙ435196</t>
  </si>
  <si>
    <t>ΑΕ320956</t>
  </si>
  <si>
    <t>ΑΜ110975</t>
  </si>
  <si>
    <t>ΑΒ394763</t>
  </si>
  <si>
    <t>ΑΕ845500</t>
  </si>
  <si>
    <t>ΑΒ141028</t>
  </si>
  <si>
    <t>Χ835236</t>
  </si>
  <si>
    <t>001, 007</t>
  </si>
  <si>
    <t>ΑΑ263388</t>
  </si>
  <si>
    <t>ΑΜ768793</t>
  </si>
  <si>
    <t>ΕΛΛΕΙΨΗ ΤΙΤΛΟΥ</t>
  </si>
  <si>
    <t>ΑΗ372672</t>
  </si>
  <si>
    <t>ΑΒ708495</t>
  </si>
  <si>
    <t>ΑΗ864451</t>
  </si>
  <si>
    <t>ΑΒ977759</t>
  </si>
  <si>
    <t>ΑΜ124632</t>
  </si>
  <si>
    <t>Χ696801</t>
  </si>
  <si>
    <t>ΑΗ199802</t>
  </si>
  <si>
    <t>Χ326312</t>
  </si>
  <si>
    <t>ΑΙ184881</t>
  </si>
  <si>
    <t>ΑΗ329151</t>
  </si>
  <si>
    <t>Χ341257</t>
  </si>
  <si>
    <t>Χ959096</t>
  </si>
  <si>
    <t>ΑΑ339773</t>
  </si>
  <si>
    <t>ΑΙ201344</t>
  </si>
  <si>
    <t>ΑΜ885828</t>
  </si>
  <si>
    <t>ΑΜ184815</t>
  </si>
  <si>
    <t>Χ974366</t>
  </si>
  <si>
    <t>ΑΖ743903</t>
  </si>
  <si>
    <t>Χ470938</t>
  </si>
  <si>
    <t>ΑΚ035456</t>
  </si>
  <si>
    <t>ΑΗ309563</t>
  </si>
  <si>
    <t>ΑΕ976810</t>
  </si>
  <si>
    <t>Χ228216</t>
  </si>
  <si>
    <t>Σ722771</t>
  </si>
  <si>
    <t>ΑΖ832526</t>
  </si>
  <si>
    <t>ΑΑ014957</t>
  </si>
  <si>
    <t>Χ786502</t>
  </si>
  <si>
    <t>ΑΕ926173</t>
  </si>
  <si>
    <t>ΑΑ093710</t>
  </si>
  <si>
    <t>Τ919449</t>
  </si>
  <si>
    <t>Χ201088</t>
  </si>
  <si>
    <t>Χ918291</t>
  </si>
  <si>
    <t>ΑΗ624674</t>
  </si>
  <si>
    <t>ΑΑ435063</t>
  </si>
  <si>
    <t>ΑΜ229529</t>
  </si>
  <si>
    <t>ΑΙ058221</t>
  </si>
  <si>
    <t>ΑΜ255545</t>
  </si>
  <si>
    <t>Χ622231</t>
  </si>
  <si>
    <t>ΑΑ048205</t>
  </si>
  <si>
    <t>ΑΒ382065</t>
  </si>
  <si>
    <t>ΑΕ828882</t>
  </si>
  <si>
    <t>ΑΚ899199</t>
  </si>
  <si>
    <t>ΑΗ421419</t>
  </si>
  <si>
    <t>ΑΑ378590</t>
  </si>
  <si>
    <t>ΑΒ406397</t>
  </si>
  <si>
    <t>ΑΖ744508</t>
  </si>
  <si>
    <t>ΑΖ529264</t>
  </si>
  <si>
    <t>001, 009</t>
  </si>
  <si>
    <t>ΑΙ074664</t>
  </si>
  <si>
    <t>ΑΒ263178</t>
  </si>
  <si>
    <t>ΑΑ366867</t>
  </si>
  <si>
    <t>ΑΚ356941</t>
  </si>
  <si>
    <t>ΑΙ618928</t>
  </si>
  <si>
    <t>ΑΕ856615</t>
  </si>
  <si>
    <t>ΑΗ215544</t>
  </si>
  <si>
    <t>001, 004</t>
  </si>
  <si>
    <t>Χ765393</t>
  </si>
  <si>
    <t>Χ744154</t>
  </si>
  <si>
    <t>Φ044584</t>
  </si>
  <si>
    <t>ΑΒ679880</t>
  </si>
  <si>
    <t>ΑΕ328803</t>
  </si>
  <si>
    <t>Χ487761</t>
  </si>
  <si>
    <t>Χ619932</t>
  </si>
  <si>
    <t>Χ713632</t>
  </si>
  <si>
    <t>ΑΖ678012</t>
  </si>
  <si>
    <t>ΑΕ110621</t>
  </si>
  <si>
    <t>ΑΑ341249</t>
  </si>
  <si>
    <t>Χ773303</t>
  </si>
  <si>
    <t>001, 003, 004</t>
  </si>
  <si>
    <t>ΑΒ833413</t>
  </si>
  <si>
    <t>ΑΚ596746</t>
  </si>
  <si>
    <t>Ρ923933</t>
  </si>
  <si>
    <t>Χ823334</t>
  </si>
  <si>
    <t>Σ888416</t>
  </si>
  <si>
    <t>Χ380410</t>
  </si>
  <si>
    <t>ΑΙ207934</t>
  </si>
  <si>
    <t>ΑΒ550016</t>
  </si>
  <si>
    <t>Τ051431</t>
  </si>
  <si>
    <t>Τ853525</t>
  </si>
  <si>
    <t>ΑΒ092515</t>
  </si>
  <si>
    <t>ΑΗ751210</t>
  </si>
  <si>
    <t>Χ256774</t>
  </si>
  <si>
    <t>Χ117275</t>
  </si>
  <si>
    <t>Χ004604</t>
  </si>
  <si>
    <t>ΑΜ418010</t>
  </si>
  <si>
    <t>ΑΔ443616</t>
  </si>
  <si>
    <t>ΑΖ994611</t>
  </si>
  <si>
    <t>Χ791740</t>
  </si>
  <si>
    <t>ΑΑ000620</t>
  </si>
  <si>
    <t>ΑΒ075113</t>
  </si>
  <si>
    <t>Χ537042</t>
  </si>
  <si>
    <t>Φ114118</t>
  </si>
  <si>
    <t>003, 004</t>
  </si>
  <si>
    <t>ΑΙ642672</t>
  </si>
  <si>
    <t>Χ011744</t>
  </si>
  <si>
    <t>Χ354333</t>
  </si>
  <si>
    <t>ΑΚ047776</t>
  </si>
  <si>
    <t>ΚΩΛΥΜΑ ΣΥΜΜΕΤΟΧΗΣ (ΑΡΘΡΟ 45 Ν.3204/2003)</t>
  </si>
  <si>
    <t>ΑΖ284827</t>
  </si>
  <si>
    <t>ΑΕ551361</t>
  </si>
  <si>
    <t>ΑΚ795858</t>
  </si>
  <si>
    <t>ΑΚ074230</t>
  </si>
  <si>
    <t>ΑΗ515409</t>
  </si>
  <si>
    <t>ΑΒ172122</t>
  </si>
  <si>
    <t>ΑΑ349873</t>
  </si>
  <si>
    <t>ΑΜ369554</t>
  </si>
  <si>
    <t>Τ306869</t>
  </si>
  <si>
    <t>ΑΒ633134</t>
  </si>
  <si>
    <t>ΑΖ894457</t>
  </si>
  <si>
    <t>ΑΑ371869</t>
  </si>
  <si>
    <t>ΑΖ678851</t>
  </si>
  <si>
    <t>ΑΖ950471</t>
  </si>
  <si>
    <t>ΑΒ197694</t>
  </si>
  <si>
    <t>ΑΜ097058</t>
  </si>
  <si>
    <t>ΑΕ125781</t>
  </si>
  <si>
    <t>ΑΕ338191</t>
  </si>
  <si>
    <t>ΑΒ451773</t>
  </si>
  <si>
    <t>ΑΒ021529</t>
  </si>
  <si>
    <t>ΑΒ709678</t>
  </si>
  <si>
    <t>Χ511551</t>
  </si>
  <si>
    <t>Τ322335</t>
  </si>
  <si>
    <t>ΑΕ310279</t>
  </si>
  <si>
    <t>Φ267879</t>
  </si>
  <si>
    <t>ΑΕ354895</t>
  </si>
  <si>
    <t>Χ518011</t>
  </si>
  <si>
    <t>ΑΖ671236</t>
  </si>
  <si>
    <t>Χ710306</t>
  </si>
  <si>
    <t>ΑΒ315057</t>
  </si>
  <si>
    <t>ΑΙ208775</t>
  </si>
  <si>
    <t>ΑΜ327702</t>
  </si>
  <si>
    <t>ΑΒ867577</t>
  </si>
  <si>
    <t>ΑΑ768709</t>
  </si>
  <si>
    <t>ΑΗ797939</t>
  </si>
  <si>
    <t>Χ913559</t>
  </si>
  <si>
    <t>ΑΗ010185</t>
  </si>
  <si>
    <t>ΑΖ298911</t>
  </si>
  <si>
    <t>ΑΗ731861</t>
  </si>
  <si>
    <t>ΑΗ206961</t>
  </si>
  <si>
    <t>ΑΑ347066</t>
  </si>
  <si>
    <t>ΑΒ150215</t>
  </si>
  <si>
    <t>Χ511146</t>
  </si>
  <si>
    <t>Χ838071</t>
  </si>
  <si>
    <t>ΑΜ734751</t>
  </si>
  <si>
    <t>Τ178582</t>
  </si>
  <si>
    <t>Χ725430</t>
  </si>
  <si>
    <t>ΑΗ279802</t>
  </si>
  <si>
    <t>ΑΜ233963</t>
  </si>
  <si>
    <t>ΑΙ427489</t>
  </si>
  <si>
    <t>ΑΒ075470</t>
  </si>
  <si>
    <t>Χ807571</t>
  </si>
  <si>
    <t>ΑΕ345111</t>
  </si>
  <si>
    <t>ΑΖ442003</t>
  </si>
  <si>
    <t>Τ011510</t>
  </si>
  <si>
    <t>ΑΖ207093</t>
  </si>
  <si>
    <t>Χ032657</t>
  </si>
  <si>
    <t>Ρ718415</t>
  </si>
  <si>
    <t>ΑΚ703368</t>
  </si>
  <si>
    <t>ΑΗ711386</t>
  </si>
  <si>
    <t>ΑΒ355708</t>
  </si>
  <si>
    <t>Ν533347</t>
  </si>
  <si>
    <t>Ρ449690</t>
  </si>
  <si>
    <t>ΑΕ387129</t>
  </si>
  <si>
    <t>ΑΗ921317</t>
  </si>
  <si>
    <t>ΑΑ415914</t>
  </si>
  <si>
    <t>Χ089553</t>
  </si>
  <si>
    <t>ΑΖ644678</t>
  </si>
  <si>
    <t>ΑΚ689554</t>
  </si>
  <si>
    <t>ΑΖ847579</t>
  </si>
  <si>
    <t>Φ095727</t>
  </si>
  <si>
    <t>ΑΗ485920</t>
  </si>
  <si>
    <t>ΑΖ583310</t>
  </si>
  <si>
    <t>ΑΙ612193</t>
  </si>
  <si>
    <t>ΑΑ274095</t>
  </si>
  <si>
    <t>ΑΒ089892</t>
  </si>
  <si>
    <t>ΑΚ383600</t>
  </si>
  <si>
    <t>ΑΒ450411</t>
  </si>
  <si>
    <t>ΑΚ449811</t>
  </si>
  <si>
    <t>Φ143171</t>
  </si>
  <si>
    <t>Χ700032</t>
  </si>
  <si>
    <t>Ρ246799</t>
  </si>
  <si>
    <t>ΑΙ808780</t>
  </si>
  <si>
    <t>Φ114018</t>
  </si>
  <si>
    <t>ΑΙ675408</t>
  </si>
  <si>
    <t>Χ449613</t>
  </si>
  <si>
    <t>Χ349756</t>
  </si>
  <si>
    <t>Σ800082</t>
  </si>
  <si>
    <t>ΑΒ100323</t>
  </si>
  <si>
    <t>ΑΑ393093</t>
  </si>
  <si>
    <t>Χ417749</t>
  </si>
  <si>
    <t>ΑΑ843182</t>
  </si>
  <si>
    <t>ΑΖ427721</t>
  </si>
  <si>
    <t>ΑΜ181810</t>
  </si>
  <si>
    <t>ΑΜ484835</t>
  </si>
  <si>
    <t>Ρ073472</t>
  </si>
  <si>
    <t>ΑΑ070073</t>
  </si>
  <si>
    <t>ΑΒ842262</t>
  </si>
  <si>
    <t>ΕΛΛΕΙΨΗ ΤΙΤΛΟΥ, 001, 007</t>
  </si>
  <si>
    <t>ΑΚ469108</t>
  </si>
  <si>
    <t>ΑΕ311158</t>
  </si>
  <si>
    <t>Σ155533</t>
  </si>
  <si>
    <t>Χ945833</t>
  </si>
  <si>
    <t>Χ420730</t>
  </si>
  <si>
    <t>ΑΕ478841</t>
  </si>
  <si>
    <t>ΑΒ493473</t>
  </si>
  <si>
    <t>Χ429401</t>
  </si>
  <si>
    <t>ΑΜ312845</t>
  </si>
  <si>
    <t>Ρ259973</t>
  </si>
  <si>
    <t>ΑΒ095258</t>
  </si>
  <si>
    <t>ΑΒ170875</t>
  </si>
  <si>
    <t>ΑΚ940565</t>
  </si>
  <si>
    <t>ΑΚ900654</t>
  </si>
  <si>
    <t>ΑΕ709137</t>
  </si>
  <si>
    <t>ΑΙ097626</t>
  </si>
  <si>
    <t>Χ907615</t>
  </si>
  <si>
    <t>ΑΙ604269</t>
  </si>
  <si>
    <t>ΑΒ421988</t>
  </si>
  <si>
    <t>ΑΖ740250</t>
  </si>
  <si>
    <t>ΑΕ641563</t>
  </si>
  <si>
    <t>ΑΚ406386</t>
  </si>
  <si>
    <t>Χ737327</t>
  </si>
  <si>
    <t>Χ320536</t>
  </si>
  <si>
    <t>ΑΖ697056</t>
  </si>
  <si>
    <t>ΑΒ614335</t>
  </si>
  <si>
    <t>ΑΑ492312</t>
  </si>
  <si>
    <t>ΑΜ138789</t>
  </si>
  <si>
    <t>ΑΑ339748</t>
  </si>
  <si>
    <t>ΑΕ724971</t>
  </si>
  <si>
    <t>ΑΜ267755</t>
  </si>
  <si>
    <t>ΑΙ203233</t>
  </si>
  <si>
    <t>ΑΙ666393</t>
  </si>
  <si>
    <t>ΑΕ519286</t>
  </si>
  <si>
    <t>ΑΖ930544</t>
  </si>
  <si>
    <t>Π185241</t>
  </si>
  <si>
    <t>ΑΗ220100</t>
  </si>
  <si>
    <t>Χ703695</t>
  </si>
  <si>
    <t>Τ237133</t>
  </si>
  <si>
    <t>ΑΕ825717</t>
  </si>
  <si>
    <t>ΑΕ914113</t>
  </si>
  <si>
    <t>ΑΜ200404</t>
  </si>
  <si>
    <t>Χ268854</t>
  </si>
  <si>
    <t>Χ554536</t>
  </si>
  <si>
    <t>ΑΙ513966</t>
  </si>
  <si>
    <t>ΑΕ442414</t>
  </si>
  <si>
    <t>ΑΗ465962</t>
  </si>
  <si>
    <t>ΑΑ426287</t>
  </si>
  <si>
    <t>Χ963223</t>
  </si>
  <si>
    <t>ΑΑ243765</t>
  </si>
  <si>
    <t>ΑΙ617101</t>
  </si>
  <si>
    <t>ΑΜ131457</t>
  </si>
  <si>
    <t>Χ740836</t>
  </si>
  <si>
    <t>ΑΑ025951</t>
  </si>
  <si>
    <t>ΑΖ984718</t>
  </si>
  <si>
    <t>ΑΒ573965</t>
  </si>
  <si>
    <t>ΑΚ586893</t>
  </si>
  <si>
    <t>ΑΚ635479</t>
  </si>
  <si>
    <t>ΑΑ968307</t>
  </si>
  <si>
    <t>Χ142906</t>
  </si>
  <si>
    <t>ΑΕ754691</t>
  </si>
  <si>
    <t>ΑΒ092190</t>
  </si>
  <si>
    <t>ΑΕ866431</t>
  </si>
  <si>
    <t>ΑΗ714432</t>
  </si>
  <si>
    <t>ΑΗ962010</t>
  </si>
  <si>
    <t>Χ638889</t>
  </si>
  <si>
    <t>ΑΙ526087</t>
  </si>
  <si>
    <t>ΑΑ322037</t>
  </si>
  <si>
    <t>ΑΒ632289</t>
  </si>
  <si>
    <t>ΑΖ226291</t>
  </si>
  <si>
    <t>ΑΜ670725</t>
  </si>
  <si>
    <t>ΑΒ422090</t>
  </si>
  <si>
    <t>ΑΕ715850</t>
  </si>
  <si>
    <t>Χ863386</t>
  </si>
  <si>
    <t>ΑΗ859229</t>
  </si>
  <si>
    <t>ΑΜ761302</t>
  </si>
  <si>
    <t>ΑΑ951182</t>
  </si>
  <si>
    <t>Χ461973</t>
  </si>
  <si>
    <t>ΑΚ748373</t>
  </si>
  <si>
    <t>ΑΚ206677</t>
  </si>
  <si>
    <t>Φ288006</t>
  </si>
  <si>
    <t>ΑΕ769472</t>
  </si>
  <si>
    <t>ΑΒ781098</t>
  </si>
  <si>
    <t>Τ270648</t>
  </si>
  <si>
    <t>ΑΗ965517</t>
  </si>
  <si>
    <t>ΑΖ358693</t>
  </si>
  <si>
    <t>Φ438707</t>
  </si>
  <si>
    <t>ΑΗ288591</t>
  </si>
  <si>
    <t>Φ229122</t>
  </si>
  <si>
    <t>ΑΒ321001</t>
  </si>
  <si>
    <t>ΑΙ622706</t>
  </si>
  <si>
    <t>ΑΗ790246</t>
  </si>
  <si>
    <t>Ξ520623</t>
  </si>
  <si>
    <t>ΑΚ069839</t>
  </si>
  <si>
    <t>ΑΗ328428</t>
  </si>
  <si>
    <t>ΑΜ267560</t>
  </si>
  <si>
    <t>ΑΖ537360</t>
  </si>
  <si>
    <t>Ν230443</t>
  </si>
  <si>
    <t>ΑΗ477285</t>
  </si>
  <si>
    <t>Χ328498</t>
  </si>
  <si>
    <t>ΑΖ025587</t>
  </si>
  <si>
    <t>ΑΑ035323</t>
  </si>
  <si>
    <t>Χ785505</t>
  </si>
  <si>
    <t>ΑΒ776305</t>
  </si>
  <si>
    <t>ΑΙ648162</t>
  </si>
  <si>
    <t>ΑΖ163379</t>
  </si>
  <si>
    <t>Χ534174</t>
  </si>
  <si>
    <t>ΑΑ967108</t>
  </si>
  <si>
    <t>ΑΖ991745</t>
  </si>
  <si>
    <t>ΑΑ226719</t>
  </si>
  <si>
    <t>ΑΗ619185</t>
  </si>
  <si>
    <t>ΑΖ010541</t>
  </si>
  <si>
    <t>Χ477600</t>
  </si>
  <si>
    <t>ΑΖ820481</t>
  </si>
  <si>
    <t>ΑΚ634398</t>
  </si>
  <si>
    <t>ΑΙ419587</t>
  </si>
  <si>
    <t>ΑΕ062537</t>
  </si>
  <si>
    <t>ΑΙ942402</t>
  </si>
  <si>
    <t>ΑΗ932921</t>
  </si>
  <si>
    <t>Σ529565</t>
  </si>
  <si>
    <t>ΑΖ613378</t>
  </si>
  <si>
    <t>Φ159440</t>
  </si>
  <si>
    <t>Χ741932</t>
  </si>
  <si>
    <t>ΑΗ821934</t>
  </si>
  <si>
    <t>Φ122234</t>
  </si>
  <si>
    <t>ΑΕ073020</t>
  </si>
  <si>
    <t>****************************************************************************************************************************</t>
  </si>
  <si>
    <t>*** Η ΜΗ ΣΥΜΠΛΗΡΩΣΗ ΤΩΝ ΑΠΑΡΑΙΤΗΤΩΝ ΣΤΟΙΧΕΙΩΝ ΣΤΗΝ ΑΙΤΗΣΗ ΙΣΟΔΥΝΑΜΕΙ ΜΕ ΤΗΝ ΕΛΛΕΙΨΗ ΤΩΝ ΣΤΟΙΧΕΙΩΝ ΑΥΤΩΝ ΑΠΟ ΤΟΝ ΥΠΟΨΗΦΙΟ ***</t>
  </si>
  <si>
    <t>ΨΕΥΔΗ  Ή ΑΝΑΚΡΙΒΗ ΣΤΟΙΧΕΙΑ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</si>
</sst>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4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6" spans="1:5" ht="15">
      <c r="A6" t="s">
        <v>3</v>
      </c>
      <c r="B6" t="s">
        <v>4</v>
      </c>
      <c r="C6" t="s">
        <v>5</v>
      </c>
      <c r="D6" t="s">
        <v>6</v>
      </c>
      <c r="E6" t="s">
        <v>7</v>
      </c>
    </row>
    <row r="7" spans="1:5" ht="15">
      <c r="A7">
        <v>1</v>
      </c>
      <c r="B7">
        <v>12</v>
      </c>
      <c r="C7" t="s">
        <v>323</v>
      </c>
      <c r="D7" t="str">
        <f>"201511006782"</f>
        <v>201511006782</v>
      </c>
      <c r="E7" t="s">
        <v>25</v>
      </c>
    </row>
    <row r="8" spans="1:5" ht="15">
      <c r="A8">
        <v>2</v>
      </c>
      <c r="B8">
        <v>18</v>
      </c>
      <c r="C8" t="s">
        <v>175</v>
      </c>
      <c r="D8" t="str">
        <f>"201511027736"</f>
        <v>201511027736</v>
      </c>
      <c r="E8" t="str">
        <f>"008"</f>
        <v>008</v>
      </c>
    </row>
    <row r="9" spans="1:5" ht="15">
      <c r="A9">
        <v>3</v>
      </c>
      <c r="B9">
        <v>76</v>
      </c>
      <c r="C9" t="s">
        <v>182</v>
      </c>
      <c r="D9" t="str">
        <f>"201511032546"</f>
        <v>201511032546</v>
      </c>
      <c r="E9" t="s">
        <v>430</v>
      </c>
    </row>
    <row r="10" spans="1:5" ht="15">
      <c r="A10">
        <v>4</v>
      </c>
      <c r="B10">
        <v>79</v>
      </c>
      <c r="C10" t="s">
        <v>142</v>
      </c>
      <c r="D10" t="str">
        <f>"201511019652"</f>
        <v>201511019652</v>
      </c>
      <c r="E10" t="s">
        <v>9</v>
      </c>
    </row>
    <row r="11" spans="1:5" ht="15">
      <c r="A11">
        <v>5</v>
      </c>
      <c r="B11">
        <v>88</v>
      </c>
      <c r="C11" t="s">
        <v>151</v>
      </c>
      <c r="D11" t="str">
        <f>"201511033208"</f>
        <v>201511033208</v>
      </c>
      <c r="E11" t="s">
        <v>152</v>
      </c>
    </row>
    <row r="12" spans="1:5" ht="15">
      <c r="A12">
        <v>6</v>
      </c>
      <c r="B12">
        <v>97</v>
      </c>
      <c r="C12" t="s">
        <v>354</v>
      </c>
      <c r="D12" t="str">
        <f>"201511029561"</f>
        <v>201511029561</v>
      </c>
      <c r="E12" t="s">
        <v>31</v>
      </c>
    </row>
    <row r="13" spans="1:5" ht="15">
      <c r="A13">
        <v>7</v>
      </c>
      <c r="B13">
        <v>134</v>
      </c>
      <c r="C13" t="s">
        <v>208</v>
      </c>
      <c r="D13" t="str">
        <f>"201511034581"</f>
        <v>201511034581</v>
      </c>
      <c r="E13" t="s">
        <v>25</v>
      </c>
    </row>
    <row r="14" spans="1:5" ht="15">
      <c r="A14">
        <v>8</v>
      </c>
      <c r="B14">
        <v>145</v>
      </c>
      <c r="C14" t="s">
        <v>92</v>
      </c>
      <c r="D14" t="str">
        <f>"201511034642"</f>
        <v>201511034642</v>
      </c>
      <c r="E14" t="s">
        <v>93</v>
      </c>
    </row>
    <row r="15" spans="1:5" ht="15">
      <c r="A15">
        <v>9</v>
      </c>
      <c r="B15">
        <v>162</v>
      </c>
      <c r="C15" t="s">
        <v>289</v>
      </c>
      <c r="D15" t="str">
        <f>"201511032758"</f>
        <v>201511032758</v>
      </c>
      <c r="E15" t="s">
        <v>14</v>
      </c>
    </row>
    <row r="16" spans="1:5" ht="15">
      <c r="A16">
        <v>10</v>
      </c>
      <c r="B16">
        <v>175</v>
      </c>
      <c r="C16" t="s">
        <v>365</v>
      </c>
      <c r="D16" t="str">
        <f>"201511033821"</f>
        <v>201511033821</v>
      </c>
      <c r="E16" t="str">
        <f>"005"</f>
        <v>005</v>
      </c>
    </row>
    <row r="17" spans="1:5" ht="15">
      <c r="A17">
        <v>11</v>
      </c>
      <c r="B17">
        <v>176</v>
      </c>
      <c r="C17" t="s">
        <v>345</v>
      </c>
      <c r="D17" t="str">
        <f>"201511024815"</f>
        <v>201511024815</v>
      </c>
      <c r="E17" t="str">
        <f>"008"</f>
        <v>008</v>
      </c>
    </row>
    <row r="18" spans="1:5" ht="15">
      <c r="A18">
        <v>12</v>
      </c>
      <c r="B18">
        <v>184</v>
      </c>
      <c r="C18" t="s">
        <v>256</v>
      </c>
      <c r="D18" t="str">
        <f>"201511022833"</f>
        <v>201511022833</v>
      </c>
      <c r="E18" t="s">
        <v>25</v>
      </c>
    </row>
    <row r="19" spans="1:5" ht="15">
      <c r="A19">
        <v>13</v>
      </c>
      <c r="B19">
        <v>189</v>
      </c>
      <c r="C19" t="s">
        <v>45</v>
      </c>
      <c r="D19" t="str">
        <f>"201511009342"</f>
        <v>201511009342</v>
      </c>
      <c r="E19" t="str">
        <f>"001"</f>
        <v>001</v>
      </c>
    </row>
    <row r="20" spans="1:5" ht="15">
      <c r="A20">
        <v>14</v>
      </c>
      <c r="B20">
        <v>195</v>
      </c>
      <c r="C20" t="s">
        <v>78</v>
      </c>
      <c r="D20" t="str">
        <f>"201510004676"</f>
        <v>201510004676</v>
      </c>
      <c r="E20" t="s">
        <v>14</v>
      </c>
    </row>
    <row r="21" spans="1:5" ht="15">
      <c r="A21">
        <v>15</v>
      </c>
      <c r="B21">
        <v>199</v>
      </c>
      <c r="C21" t="s">
        <v>235</v>
      </c>
      <c r="D21" t="str">
        <f>"201511026395"</f>
        <v>201511026395</v>
      </c>
      <c r="E21" t="s">
        <v>25</v>
      </c>
    </row>
    <row r="22" spans="1:5" ht="15">
      <c r="A22">
        <v>16</v>
      </c>
      <c r="B22">
        <v>202</v>
      </c>
      <c r="C22" t="s">
        <v>320</v>
      </c>
      <c r="D22" t="str">
        <f>"201406000153"</f>
        <v>201406000153</v>
      </c>
      <c r="E22" t="s">
        <v>104</v>
      </c>
    </row>
    <row r="23" spans="1:5" ht="15">
      <c r="A23">
        <v>17</v>
      </c>
      <c r="B23">
        <v>222</v>
      </c>
      <c r="C23" t="s">
        <v>279</v>
      </c>
      <c r="D23" t="str">
        <f>"201111000022"</f>
        <v>201111000022</v>
      </c>
      <c r="E23" t="s">
        <v>12</v>
      </c>
    </row>
    <row r="24" spans="1:5" ht="15">
      <c r="A24">
        <v>18</v>
      </c>
      <c r="B24">
        <v>232</v>
      </c>
      <c r="C24" t="s">
        <v>137</v>
      </c>
      <c r="D24" t="str">
        <f>"201511005396"</f>
        <v>201511005396</v>
      </c>
      <c r="E24" t="s">
        <v>14</v>
      </c>
    </row>
    <row r="25" spans="1:5" ht="15">
      <c r="A25">
        <v>19</v>
      </c>
      <c r="B25">
        <v>262</v>
      </c>
      <c r="C25" t="s">
        <v>172</v>
      </c>
      <c r="D25" t="str">
        <f>"201511012826"</f>
        <v>201511012826</v>
      </c>
      <c r="E25" t="s">
        <v>173</v>
      </c>
    </row>
    <row r="26" spans="1:5" ht="15">
      <c r="A26">
        <v>20</v>
      </c>
      <c r="B26">
        <v>265</v>
      </c>
      <c r="C26" t="s">
        <v>290</v>
      </c>
      <c r="D26" t="str">
        <f>"201511014300"</f>
        <v>201511014300</v>
      </c>
      <c r="E26" t="s">
        <v>25</v>
      </c>
    </row>
    <row r="27" spans="1:5" ht="15">
      <c r="A27">
        <v>21</v>
      </c>
      <c r="B27">
        <v>301</v>
      </c>
      <c r="C27" t="s">
        <v>397</v>
      </c>
      <c r="D27" t="str">
        <f>"201511034486"</f>
        <v>201511034486</v>
      </c>
      <c r="E27" t="str">
        <f>"001"</f>
        <v>001</v>
      </c>
    </row>
    <row r="28" spans="1:5" ht="15">
      <c r="A28">
        <v>22</v>
      </c>
      <c r="B28">
        <v>319</v>
      </c>
      <c r="C28" t="s">
        <v>350</v>
      </c>
      <c r="D28" t="str">
        <f>"201510001657"</f>
        <v>201510001657</v>
      </c>
      <c r="E28" t="s">
        <v>14</v>
      </c>
    </row>
    <row r="29" spans="1:5" ht="15">
      <c r="A29">
        <v>23</v>
      </c>
      <c r="B29">
        <v>323</v>
      </c>
      <c r="C29" t="s">
        <v>56</v>
      </c>
      <c r="D29" t="str">
        <f>"201511009640"</f>
        <v>201511009640</v>
      </c>
      <c r="E29" t="s">
        <v>14</v>
      </c>
    </row>
    <row r="30" spans="1:5" ht="15">
      <c r="A30">
        <v>24</v>
      </c>
      <c r="B30">
        <v>344</v>
      </c>
      <c r="C30" t="s">
        <v>250</v>
      </c>
      <c r="D30" t="str">
        <f>"201511006809"</f>
        <v>201511006809</v>
      </c>
      <c r="E30" t="str">
        <f>"009"</f>
        <v>009</v>
      </c>
    </row>
    <row r="31" spans="1:5" ht="15">
      <c r="A31">
        <v>25</v>
      </c>
      <c r="B31">
        <v>348</v>
      </c>
      <c r="C31" t="s">
        <v>325</v>
      </c>
      <c r="D31" t="str">
        <f>"201511034484"</f>
        <v>201511034484</v>
      </c>
      <c r="E31" t="s">
        <v>14</v>
      </c>
    </row>
    <row r="32" spans="1:5" ht="15">
      <c r="A32">
        <v>26</v>
      </c>
      <c r="B32">
        <v>351</v>
      </c>
      <c r="C32" t="s">
        <v>239</v>
      </c>
      <c r="D32" t="str">
        <f>"201511027576"</f>
        <v>201511027576</v>
      </c>
      <c r="E32" t="s">
        <v>12</v>
      </c>
    </row>
    <row r="33" spans="1:5" ht="15">
      <c r="A33">
        <v>27</v>
      </c>
      <c r="B33">
        <v>363</v>
      </c>
      <c r="C33" t="s">
        <v>278</v>
      </c>
      <c r="D33" t="str">
        <f>"201511029193"</f>
        <v>201511029193</v>
      </c>
      <c r="E33" t="s">
        <v>12</v>
      </c>
    </row>
    <row r="34" spans="1:5" ht="15">
      <c r="A34">
        <v>28</v>
      </c>
      <c r="B34">
        <v>385</v>
      </c>
      <c r="C34" t="s">
        <v>11</v>
      </c>
      <c r="D34" t="str">
        <f>"201511026100"</f>
        <v>201511026100</v>
      </c>
      <c r="E34" t="s">
        <v>12</v>
      </c>
    </row>
    <row r="35" spans="1:5" ht="15">
      <c r="A35">
        <v>29</v>
      </c>
      <c r="B35">
        <v>408</v>
      </c>
      <c r="C35" t="s">
        <v>212</v>
      </c>
      <c r="D35" t="str">
        <f>"201511025883"</f>
        <v>201511025883</v>
      </c>
      <c r="E35" t="str">
        <f>"001"</f>
        <v>001</v>
      </c>
    </row>
    <row r="36" spans="1:5" ht="15">
      <c r="A36">
        <v>30</v>
      </c>
      <c r="B36">
        <v>477</v>
      </c>
      <c r="C36" t="s">
        <v>304</v>
      </c>
      <c r="D36" t="str">
        <f>"200910000416"</f>
        <v>200910000416</v>
      </c>
      <c r="E36" t="s">
        <v>9</v>
      </c>
    </row>
    <row r="37" spans="1:5" ht="15">
      <c r="A37">
        <v>31</v>
      </c>
      <c r="B37">
        <v>481</v>
      </c>
      <c r="C37" t="s">
        <v>292</v>
      </c>
      <c r="D37" t="str">
        <f>"201511033673"</f>
        <v>201511033673</v>
      </c>
      <c r="E37" t="s">
        <v>12</v>
      </c>
    </row>
    <row r="38" spans="1:5" ht="15">
      <c r="A38">
        <v>32</v>
      </c>
      <c r="B38">
        <v>528</v>
      </c>
      <c r="C38" t="s">
        <v>124</v>
      </c>
      <c r="D38" t="str">
        <f>"201511035402"</f>
        <v>201511035402</v>
      </c>
      <c r="E38" t="s">
        <v>25</v>
      </c>
    </row>
    <row r="39" spans="1:5" ht="15">
      <c r="A39">
        <v>33</v>
      </c>
      <c r="B39">
        <v>612</v>
      </c>
      <c r="C39" t="s">
        <v>403</v>
      </c>
      <c r="D39" t="str">
        <f>"201511007769"</f>
        <v>201511007769</v>
      </c>
      <c r="E39" t="s">
        <v>25</v>
      </c>
    </row>
    <row r="40" spans="1:5" ht="15">
      <c r="A40">
        <v>34</v>
      </c>
      <c r="B40">
        <v>633</v>
      </c>
      <c r="C40" t="s">
        <v>84</v>
      </c>
      <c r="D40" t="str">
        <f>"201502002820"</f>
        <v>201502002820</v>
      </c>
      <c r="E40" t="s">
        <v>25</v>
      </c>
    </row>
    <row r="41" spans="1:5" ht="15">
      <c r="A41">
        <v>35</v>
      </c>
      <c r="B41">
        <v>775</v>
      </c>
      <c r="C41" t="s">
        <v>322</v>
      </c>
      <c r="D41" t="str">
        <f>"201511036213"</f>
        <v>201511036213</v>
      </c>
      <c r="E41" t="s">
        <v>25</v>
      </c>
    </row>
    <row r="42" spans="1:5" ht="15">
      <c r="A42">
        <v>36</v>
      </c>
      <c r="B42">
        <v>870</v>
      </c>
      <c r="C42" t="s">
        <v>190</v>
      </c>
      <c r="D42" t="str">
        <f>"201511032911"</f>
        <v>201511032911</v>
      </c>
      <c r="E42" t="s">
        <v>12</v>
      </c>
    </row>
    <row r="43" spans="1:5" ht="15">
      <c r="A43">
        <v>37</v>
      </c>
      <c r="B43">
        <v>921</v>
      </c>
      <c r="C43" t="s">
        <v>341</v>
      </c>
      <c r="D43" t="str">
        <f>"201511036688"</f>
        <v>201511036688</v>
      </c>
      <c r="E43" t="s">
        <v>12</v>
      </c>
    </row>
    <row r="44" spans="1:5" ht="15">
      <c r="A44">
        <v>38</v>
      </c>
      <c r="B44">
        <v>937</v>
      </c>
      <c r="C44" t="s">
        <v>85</v>
      </c>
      <c r="D44" t="str">
        <f>"201511037918"</f>
        <v>201511037918</v>
      </c>
      <c r="E44" t="s">
        <v>9</v>
      </c>
    </row>
    <row r="45" spans="1:5" ht="15">
      <c r="A45">
        <v>39</v>
      </c>
      <c r="B45">
        <v>962</v>
      </c>
      <c r="C45" t="s">
        <v>122</v>
      </c>
      <c r="D45" t="str">
        <f>"201511033541"</f>
        <v>201511033541</v>
      </c>
      <c r="E45" t="s">
        <v>12</v>
      </c>
    </row>
    <row r="46" spans="1:5" ht="15">
      <c r="A46">
        <v>40</v>
      </c>
      <c r="B46">
        <v>967</v>
      </c>
      <c r="C46" t="s">
        <v>115</v>
      </c>
      <c r="D46" t="str">
        <f>"201511038516"</f>
        <v>201511038516</v>
      </c>
      <c r="E46" t="s">
        <v>9</v>
      </c>
    </row>
    <row r="47" spans="1:5" ht="15">
      <c r="A47">
        <v>41</v>
      </c>
      <c r="B47">
        <v>1087</v>
      </c>
      <c r="C47" t="s">
        <v>130</v>
      </c>
      <c r="D47" t="str">
        <f>"201511026456"</f>
        <v>201511026456</v>
      </c>
      <c r="E47" t="s">
        <v>25</v>
      </c>
    </row>
    <row r="48" spans="1:5" ht="15">
      <c r="A48">
        <v>42</v>
      </c>
      <c r="B48">
        <v>1117</v>
      </c>
      <c r="C48" t="s">
        <v>407</v>
      </c>
      <c r="D48" t="str">
        <f>"201510002804"</f>
        <v>201510002804</v>
      </c>
      <c r="E48" t="str">
        <f>"008"</f>
        <v>008</v>
      </c>
    </row>
    <row r="49" spans="1:5" ht="15">
      <c r="A49">
        <v>43</v>
      </c>
      <c r="B49">
        <v>1127</v>
      </c>
      <c r="C49" t="s">
        <v>405</v>
      </c>
      <c r="D49" t="str">
        <f>"201511037056"</f>
        <v>201511037056</v>
      </c>
      <c r="E49" t="s">
        <v>9</v>
      </c>
    </row>
    <row r="50" spans="1:5" ht="15">
      <c r="A50">
        <v>44</v>
      </c>
      <c r="B50">
        <v>1207</v>
      </c>
      <c r="C50" t="s">
        <v>237</v>
      </c>
      <c r="D50" t="str">
        <f>"201511034309"</f>
        <v>201511034309</v>
      </c>
      <c r="E50" t="s">
        <v>25</v>
      </c>
    </row>
    <row r="51" spans="1:5" ht="15">
      <c r="A51">
        <v>45</v>
      </c>
      <c r="B51">
        <v>1218</v>
      </c>
      <c r="C51" t="s">
        <v>164</v>
      </c>
      <c r="D51" t="str">
        <f>"201511037062"</f>
        <v>201511037062</v>
      </c>
      <c r="E51" t="s">
        <v>9</v>
      </c>
    </row>
    <row r="52" spans="1:5" ht="15">
      <c r="A52">
        <v>46</v>
      </c>
      <c r="B52">
        <v>1242</v>
      </c>
      <c r="C52" t="s">
        <v>126</v>
      </c>
      <c r="D52" t="str">
        <f>"201511038482"</f>
        <v>201511038482</v>
      </c>
      <c r="E52" t="s">
        <v>25</v>
      </c>
    </row>
    <row r="53" spans="1:5" ht="15">
      <c r="A53">
        <v>47</v>
      </c>
      <c r="B53">
        <v>1253</v>
      </c>
      <c r="C53" t="s">
        <v>417</v>
      </c>
      <c r="D53" t="str">
        <f>"201511012533"</f>
        <v>201511012533</v>
      </c>
      <c r="E53" t="s">
        <v>25</v>
      </c>
    </row>
    <row r="54" spans="1:5" ht="15">
      <c r="A54">
        <v>48</v>
      </c>
      <c r="B54">
        <v>1302</v>
      </c>
      <c r="C54" t="s">
        <v>335</v>
      </c>
      <c r="D54" t="str">
        <f>"201511005183"</f>
        <v>201511005183</v>
      </c>
      <c r="E54" t="s">
        <v>9</v>
      </c>
    </row>
    <row r="55" spans="1:5" ht="15">
      <c r="A55">
        <v>49</v>
      </c>
      <c r="B55">
        <v>1329</v>
      </c>
      <c r="C55" t="s">
        <v>418</v>
      </c>
      <c r="D55" t="str">
        <f>"201510003913"</f>
        <v>201510003913</v>
      </c>
      <c r="E55" t="s">
        <v>25</v>
      </c>
    </row>
    <row r="56" spans="1:5" ht="15">
      <c r="A56">
        <v>50</v>
      </c>
      <c r="B56">
        <v>1357</v>
      </c>
      <c r="C56" t="s">
        <v>217</v>
      </c>
      <c r="D56" t="str">
        <f>"201411001694"</f>
        <v>201411001694</v>
      </c>
      <c r="E56" t="s">
        <v>25</v>
      </c>
    </row>
    <row r="57" spans="1:5" ht="15">
      <c r="A57">
        <v>51</v>
      </c>
      <c r="B57">
        <v>1391</v>
      </c>
      <c r="C57" t="s">
        <v>80</v>
      </c>
      <c r="D57" t="str">
        <f>"201511032816"</f>
        <v>201511032816</v>
      </c>
      <c r="E57" t="s">
        <v>9</v>
      </c>
    </row>
    <row r="58" spans="1:5" ht="15">
      <c r="A58">
        <v>52</v>
      </c>
      <c r="B58">
        <v>1398</v>
      </c>
      <c r="C58" t="s">
        <v>81</v>
      </c>
      <c r="D58" t="str">
        <f>"201511034006"</f>
        <v>201511034006</v>
      </c>
      <c r="E58" t="s">
        <v>9</v>
      </c>
    </row>
    <row r="59" spans="1:5" ht="15">
      <c r="A59">
        <v>53</v>
      </c>
      <c r="B59">
        <v>1436</v>
      </c>
      <c r="C59" t="s">
        <v>118</v>
      </c>
      <c r="D59" t="str">
        <f>"201511023408"</f>
        <v>201511023408</v>
      </c>
      <c r="E59" t="s">
        <v>12</v>
      </c>
    </row>
    <row r="60" spans="1:5" ht="15">
      <c r="A60">
        <v>54</v>
      </c>
      <c r="B60">
        <v>1617</v>
      </c>
      <c r="C60" t="s">
        <v>177</v>
      </c>
      <c r="D60" t="str">
        <f>"201511035807"</f>
        <v>201511035807</v>
      </c>
      <c r="E60" t="str">
        <f>"008"</f>
        <v>008</v>
      </c>
    </row>
    <row r="61" spans="1:5" ht="15">
      <c r="A61">
        <v>55</v>
      </c>
      <c r="B61">
        <v>1713</v>
      </c>
      <c r="C61" t="s">
        <v>317</v>
      </c>
      <c r="D61" t="str">
        <f>"201402003480"</f>
        <v>201402003480</v>
      </c>
      <c r="E61" t="s">
        <v>25</v>
      </c>
    </row>
    <row r="62" spans="1:5" ht="15">
      <c r="A62">
        <v>56</v>
      </c>
      <c r="B62">
        <v>1734</v>
      </c>
      <c r="C62" t="s">
        <v>169</v>
      </c>
      <c r="D62" t="str">
        <f>"201511029907"</f>
        <v>201511029907</v>
      </c>
      <c r="E62" t="s">
        <v>25</v>
      </c>
    </row>
    <row r="63" spans="1:5" ht="15">
      <c r="A63">
        <v>57</v>
      </c>
      <c r="B63">
        <v>1777</v>
      </c>
      <c r="C63" t="s">
        <v>261</v>
      </c>
      <c r="D63" t="str">
        <f>"201511035249"</f>
        <v>201511035249</v>
      </c>
      <c r="E63" t="s">
        <v>9</v>
      </c>
    </row>
    <row r="64" spans="1:5" ht="15">
      <c r="A64">
        <v>58</v>
      </c>
      <c r="B64">
        <v>1823</v>
      </c>
      <c r="C64" t="s">
        <v>23</v>
      </c>
      <c r="D64" t="str">
        <f>"201511005214"</f>
        <v>201511005214</v>
      </c>
      <c r="E64" t="s">
        <v>9</v>
      </c>
    </row>
    <row r="65" spans="1:5" ht="15">
      <c r="A65">
        <v>59</v>
      </c>
      <c r="B65">
        <v>1942</v>
      </c>
      <c r="C65" t="s">
        <v>82</v>
      </c>
      <c r="D65" t="str">
        <f>"201511011308"</f>
        <v>201511011308</v>
      </c>
      <c r="E65" t="s">
        <v>9</v>
      </c>
    </row>
    <row r="66" spans="1:5" ht="15">
      <c r="A66">
        <v>60</v>
      </c>
      <c r="B66">
        <v>1977</v>
      </c>
      <c r="C66" t="s">
        <v>284</v>
      </c>
      <c r="D66" t="str">
        <f>"200712000021"</f>
        <v>200712000021</v>
      </c>
      <c r="E66" t="s">
        <v>25</v>
      </c>
    </row>
    <row r="67" spans="1:5" ht="15">
      <c r="A67">
        <v>61</v>
      </c>
      <c r="B67">
        <v>2107</v>
      </c>
      <c r="C67" t="s">
        <v>262</v>
      </c>
      <c r="D67" t="str">
        <f>"201411003519"</f>
        <v>201411003519</v>
      </c>
      <c r="E67" t="s">
        <v>12</v>
      </c>
    </row>
    <row r="68" spans="1:5" ht="15">
      <c r="A68">
        <v>62</v>
      </c>
      <c r="B68">
        <v>2212</v>
      </c>
      <c r="C68" t="s">
        <v>95</v>
      </c>
      <c r="D68" t="str">
        <f>"201412005028"</f>
        <v>201412005028</v>
      </c>
      <c r="E68" t="s">
        <v>12</v>
      </c>
    </row>
    <row r="69" spans="1:5" ht="15">
      <c r="A69">
        <v>63</v>
      </c>
      <c r="B69">
        <v>2228</v>
      </c>
      <c r="C69" t="s">
        <v>67</v>
      </c>
      <c r="D69" t="str">
        <f>"201511032904"</f>
        <v>201511032904</v>
      </c>
      <c r="E69" t="s">
        <v>25</v>
      </c>
    </row>
    <row r="70" spans="1:5" ht="15">
      <c r="A70">
        <v>64</v>
      </c>
      <c r="B70">
        <v>2236</v>
      </c>
      <c r="C70" t="s">
        <v>238</v>
      </c>
      <c r="D70" t="str">
        <f>"201511035989"</f>
        <v>201511035989</v>
      </c>
      <c r="E70" t="s">
        <v>9</v>
      </c>
    </row>
    <row r="71" spans="1:5" ht="15">
      <c r="A71">
        <v>65</v>
      </c>
      <c r="B71">
        <v>2251</v>
      </c>
      <c r="C71" t="s">
        <v>385</v>
      </c>
      <c r="D71" t="str">
        <f>"201511039781"</f>
        <v>201511039781</v>
      </c>
      <c r="E71" t="s">
        <v>25</v>
      </c>
    </row>
    <row r="72" spans="1:5" ht="15">
      <c r="A72">
        <v>66</v>
      </c>
      <c r="B72">
        <v>2274</v>
      </c>
      <c r="C72" t="s">
        <v>344</v>
      </c>
      <c r="D72" t="str">
        <f>"201511024880"</f>
        <v>201511024880</v>
      </c>
      <c r="E72" t="s">
        <v>9</v>
      </c>
    </row>
    <row r="73" spans="1:5" ht="15">
      <c r="A73">
        <v>67</v>
      </c>
      <c r="B73">
        <v>2414</v>
      </c>
      <c r="C73" t="s">
        <v>157</v>
      </c>
      <c r="D73" t="str">
        <f>"201511025758"</f>
        <v>201511025758</v>
      </c>
      <c r="E73" t="s">
        <v>9</v>
      </c>
    </row>
    <row r="74" spans="1:5" ht="15">
      <c r="A74">
        <v>68</v>
      </c>
      <c r="B74">
        <v>2447</v>
      </c>
      <c r="C74" t="s">
        <v>114</v>
      </c>
      <c r="D74" t="str">
        <f>"201511038170"</f>
        <v>201511038170</v>
      </c>
      <c r="E74" t="s">
        <v>12</v>
      </c>
    </row>
    <row r="75" spans="1:5" ht="15">
      <c r="A75">
        <v>69</v>
      </c>
      <c r="B75">
        <v>2454</v>
      </c>
      <c r="C75" t="s">
        <v>309</v>
      </c>
      <c r="D75" t="str">
        <f>"201511029480"</f>
        <v>201511029480</v>
      </c>
      <c r="E75" t="s">
        <v>25</v>
      </c>
    </row>
    <row r="76" spans="1:5" ht="15">
      <c r="A76">
        <v>70</v>
      </c>
      <c r="B76">
        <v>2554</v>
      </c>
      <c r="C76" t="s">
        <v>29</v>
      </c>
      <c r="D76" t="str">
        <f>"201102000930"</f>
        <v>201102000930</v>
      </c>
      <c r="E76" t="s">
        <v>25</v>
      </c>
    </row>
    <row r="77" spans="1:5" ht="15">
      <c r="A77">
        <v>71</v>
      </c>
      <c r="B77">
        <v>2601</v>
      </c>
      <c r="C77" t="s">
        <v>144</v>
      </c>
      <c r="D77" t="str">
        <f>"201510003669"</f>
        <v>201510003669</v>
      </c>
      <c r="E77" t="s">
        <v>25</v>
      </c>
    </row>
    <row r="78" spans="1:5" ht="15">
      <c r="A78">
        <v>72</v>
      </c>
      <c r="B78">
        <v>2714</v>
      </c>
      <c r="C78" t="s">
        <v>387</v>
      </c>
      <c r="D78" t="str">
        <f>"201511040323"</f>
        <v>201511040323</v>
      </c>
      <c r="E78" t="str">
        <f>"007"</f>
        <v>007</v>
      </c>
    </row>
    <row r="79" spans="1:5" ht="15">
      <c r="A79">
        <v>73</v>
      </c>
      <c r="B79">
        <v>2723</v>
      </c>
      <c r="C79" t="s">
        <v>170</v>
      </c>
      <c r="D79" t="str">
        <f>"201511033421"</f>
        <v>201511033421</v>
      </c>
      <c r="E79" t="s">
        <v>12</v>
      </c>
    </row>
    <row r="80" spans="1:5" ht="15">
      <c r="A80">
        <v>74</v>
      </c>
      <c r="B80">
        <v>2797</v>
      </c>
      <c r="C80" t="s">
        <v>64</v>
      </c>
      <c r="D80" t="str">
        <f>"201511034695"</f>
        <v>201511034695</v>
      </c>
      <c r="E80" t="s">
        <v>22</v>
      </c>
    </row>
    <row r="81" spans="1:5" ht="15">
      <c r="A81">
        <v>75</v>
      </c>
      <c r="B81">
        <v>2832</v>
      </c>
      <c r="C81" t="s">
        <v>298</v>
      </c>
      <c r="D81" t="str">
        <f>"201405000210"</f>
        <v>201405000210</v>
      </c>
      <c r="E81" t="s">
        <v>12</v>
      </c>
    </row>
    <row r="82" spans="1:5" ht="15">
      <c r="A82">
        <v>76</v>
      </c>
      <c r="B82">
        <v>2859</v>
      </c>
      <c r="C82" t="s">
        <v>43</v>
      </c>
      <c r="D82" t="str">
        <f>"201511042893"</f>
        <v>201511042893</v>
      </c>
      <c r="E82" t="s">
        <v>9</v>
      </c>
    </row>
    <row r="83" spans="1:5" ht="15">
      <c r="A83">
        <v>77</v>
      </c>
      <c r="B83">
        <v>2865</v>
      </c>
      <c r="C83" t="s">
        <v>179</v>
      </c>
      <c r="D83" t="str">
        <f>"201511042656"</f>
        <v>201511042656</v>
      </c>
      <c r="E83" t="str">
        <f>"009"</f>
        <v>009</v>
      </c>
    </row>
    <row r="84" spans="1:5" ht="15">
      <c r="A84">
        <v>78</v>
      </c>
      <c r="B84">
        <v>2894</v>
      </c>
      <c r="C84" t="s">
        <v>55</v>
      </c>
      <c r="D84" t="str">
        <f>"201511028765"</f>
        <v>201511028765</v>
      </c>
      <c r="E84" t="s">
        <v>25</v>
      </c>
    </row>
    <row r="85" spans="1:5" ht="15">
      <c r="A85">
        <v>79</v>
      </c>
      <c r="B85">
        <v>2931</v>
      </c>
      <c r="C85" t="s">
        <v>361</v>
      </c>
      <c r="D85" t="str">
        <f>"201511035631"</f>
        <v>201511035631</v>
      </c>
      <c r="E85" t="s">
        <v>9</v>
      </c>
    </row>
    <row r="86" spans="1:5" ht="15">
      <c r="A86">
        <v>80</v>
      </c>
      <c r="B86">
        <v>2955</v>
      </c>
      <c r="C86" t="s">
        <v>221</v>
      </c>
      <c r="D86" t="str">
        <f>"201511032530"</f>
        <v>201511032530</v>
      </c>
      <c r="E86" t="s">
        <v>28</v>
      </c>
    </row>
    <row r="87" spans="1:5" ht="15">
      <c r="A87">
        <v>81</v>
      </c>
      <c r="B87">
        <v>2988</v>
      </c>
      <c r="C87" t="s">
        <v>141</v>
      </c>
      <c r="D87" t="str">
        <f>"201511033876"</f>
        <v>201511033876</v>
      </c>
      <c r="E87" t="s">
        <v>9</v>
      </c>
    </row>
    <row r="88" spans="1:5" ht="15">
      <c r="A88">
        <v>82</v>
      </c>
      <c r="B88">
        <v>3024</v>
      </c>
      <c r="C88" t="s">
        <v>205</v>
      </c>
      <c r="D88" t="str">
        <f>"201511039993"</f>
        <v>201511039993</v>
      </c>
      <c r="E88" t="s">
        <v>25</v>
      </c>
    </row>
    <row r="89" spans="1:5" ht="15">
      <c r="A89">
        <v>83</v>
      </c>
      <c r="B89">
        <v>3038</v>
      </c>
      <c r="C89" t="s">
        <v>38</v>
      </c>
      <c r="D89" t="str">
        <f>"201511025424"</f>
        <v>201511025424</v>
      </c>
      <c r="E89" t="s">
        <v>25</v>
      </c>
    </row>
    <row r="90" spans="1:5" ht="15">
      <c r="A90">
        <v>84</v>
      </c>
      <c r="B90">
        <v>3047</v>
      </c>
      <c r="C90" t="s">
        <v>248</v>
      </c>
      <c r="D90" t="str">
        <f>"201511024398"</f>
        <v>201511024398</v>
      </c>
      <c r="E90" t="str">
        <f>"009"</f>
        <v>009</v>
      </c>
    </row>
    <row r="91" spans="1:5" ht="15">
      <c r="A91">
        <v>85</v>
      </c>
      <c r="B91">
        <v>3049</v>
      </c>
      <c r="C91" t="s">
        <v>312</v>
      </c>
      <c r="D91" t="str">
        <f>"201511009605"</f>
        <v>201511009605</v>
      </c>
      <c r="E91" t="s">
        <v>173</v>
      </c>
    </row>
    <row r="92" spans="1:5" ht="15">
      <c r="A92">
        <v>86</v>
      </c>
      <c r="B92">
        <v>3060</v>
      </c>
      <c r="C92" t="s">
        <v>270</v>
      </c>
      <c r="D92" t="str">
        <f>"201511013526"</f>
        <v>201511013526</v>
      </c>
      <c r="E92" t="s">
        <v>9</v>
      </c>
    </row>
    <row r="93" spans="1:5" ht="15">
      <c r="A93">
        <v>87</v>
      </c>
      <c r="B93">
        <v>3063</v>
      </c>
      <c r="C93" t="s">
        <v>149</v>
      </c>
      <c r="D93" t="str">
        <f>"201511021621"</f>
        <v>201511021621</v>
      </c>
      <c r="E93" t="str">
        <f>"001"</f>
        <v>001</v>
      </c>
    </row>
    <row r="94" spans="1:5" ht="15">
      <c r="A94">
        <v>88</v>
      </c>
      <c r="B94">
        <v>3085</v>
      </c>
      <c r="C94" t="s">
        <v>127</v>
      </c>
      <c r="D94" t="str">
        <f>"201511026937"</f>
        <v>201511026937</v>
      </c>
      <c r="E94" t="s">
        <v>9</v>
      </c>
    </row>
    <row r="95" spans="1:5" ht="15">
      <c r="A95">
        <v>89</v>
      </c>
      <c r="B95">
        <v>3105</v>
      </c>
      <c r="C95" t="s">
        <v>113</v>
      </c>
      <c r="D95" t="str">
        <f>"200907000474"</f>
        <v>200907000474</v>
      </c>
      <c r="E95" t="s">
        <v>12</v>
      </c>
    </row>
    <row r="96" spans="1:5" ht="15">
      <c r="A96">
        <v>90</v>
      </c>
      <c r="B96">
        <v>3109</v>
      </c>
      <c r="C96" t="s">
        <v>273</v>
      </c>
      <c r="D96" t="str">
        <f>"201511013785"</f>
        <v>201511013785</v>
      </c>
      <c r="E96" t="s">
        <v>25</v>
      </c>
    </row>
    <row r="97" spans="1:5" ht="15">
      <c r="A97">
        <v>91</v>
      </c>
      <c r="B97">
        <v>3113</v>
      </c>
      <c r="C97" t="s">
        <v>117</v>
      </c>
      <c r="D97" t="str">
        <f>"201511010977"</f>
        <v>201511010977</v>
      </c>
      <c r="E97" t="s">
        <v>12</v>
      </c>
    </row>
    <row r="98" spans="1:5" ht="15">
      <c r="A98">
        <v>92</v>
      </c>
      <c r="B98">
        <v>3115</v>
      </c>
      <c r="C98" t="s">
        <v>423</v>
      </c>
      <c r="D98" t="str">
        <f>"201511032461"</f>
        <v>201511032461</v>
      </c>
      <c r="E98" t="s">
        <v>12</v>
      </c>
    </row>
    <row r="99" spans="1:5" ht="15">
      <c r="A99">
        <v>93</v>
      </c>
      <c r="B99">
        <v>3181</v>
      </c>
      <c r="C99" t="s">
        <v>236</v>
      </c>
      <c r="D99" t="str">
        <f>"201511042736"</f>
        <v>201511042736</v>
      </c>
      <c r="E99" t="s">
        <v>25</v>
      </c>
    </row>
    <row r="100" spans="1:5" ht="15">
      <c r="A100">
        <v>94</v>
      </c>
      <c r="B100">
        <v>3230</v>
      </c>
      <c r="C100" t="s">
        <v>183</v>
      </c>
      <c r="D100" t="str">
        <f>"201511040336"</f>
        <v>201511040336</v>
      </c>
      <c r="E100" t="s">
        <v>25</v>
      </c>
    </row>
    <row r="101" spans="1:5" ht="15">
      <c r="A101">
        <v>95</v>
      </c>
      <c r="B101">
        <v>3326</v>
      </c>
      <c r="C101" t="s">
        <v>426</v>
      </c>
      <c r="D101" t="str">
        <f>"201511034041"</f>
        <v>201511034041</v>
      </c>
      <c r="E101" t="s">
        <v>9</v>
      </c>
    </row>
    <row r="102" spans="1:5" ht="15">
      <c r="A102">
        <v>96</v>
      </c>
      <c r="B102">
        <v>3404</v>
      </c>
      <c r="C102" t="s">
        <v>26</v>
      </c>
      <c r="D102" t="str">
        <f>"201511035185"</f>
        <v>201511035185</v>
      </c>
      <c r="E102" t="s">
        <v>9</v>
      </c>
    </row>
    <row r="103" spans="1:5" ht="15">
      <c r="A103">
        <v>97</v>
      </c>
      <c r="B103">
        <v>3472</v>
      </c>
      <c r="C103" t="s">
        <v>229</v>
      </c>
      <c r="D103" t="str">
        <f>"201511041417"</f>
        <v>201511041417</v>
      </c>
      <c r="E103" t="s">
        <v>12</v>
      </c>
    </row>
    <row r="104" spans="1:5" ht="15">
      <c r="A104">
        <v>98</v>
      </c>
      <c r="B104">
        <v>3493</v>
      </c>
      <c r="C104" t="s">
        <v>68</v>
      </c>
      <c r="D104" t="str">
        <f>"201510000160"</f>
        <v>201510000160</v>
      </c>
      <c r="E104" t="s">
        <v>14</v>
      </c>
    </row>
    <row r="105" spans="1:5" ht="15">
      <c r="A105">
        <v>99</v>
      </c>
      <c r="B105">
        <v>3555</v>
      </c>
      <c r="C105" t="s">
        <v>185</v>
      </c>
      <c r="D105" t="str">
        <f>"201511027355"</f>
        <v>201511027355</v>
      </c>
      <c r="E105" t="s">
        <v>12</v>
      </c>
    </row>
    <row r="106" spans="1:5" ht="15">
      <c r="A106">
        <v>100</v>
      </c>
      <c r="B106">
        <v>3597</v>
      </c>
      <c r="C106" t="s">
        <v>343</v>
      </c>
      <c r="D106" t="str">
        <f>"201511041562"</f>
        <v>201511041562</v>
      </c>
      <c r="E106" t="s">
        <v>9</v>
      </c>
    </row>
    <row r="107" spans="1:5" ht="15">
      <c r="A107">
        <v>101</v>
      </c>
      <c r="B107">
        <v>3623</v>
      </c>
      <c r="C107" t="s">
        <v>40</v>
      </c>
      <c r="D107" t="str">
        <f>"201511035813"</f>
        <v>201511035813</v>
      </c>
      <c r="E107" t="s">
        <v>9</v>
      </c>
    </row>
    <row r="108" spans="1:5" ht="15">
      <c r="A108">
        <v>102</v>
      </c>
      <c r="B108">
        <v>3635</v>
      </c>
      <c r="C108" t="s">
        <v>268</v>
      </c>
      <c r="D108" t="str">
        <f>"201511041481"</f>
        <v>201511041481</v>
      </c>
      <c r="E108" t="s">
        <v>25</v>
      </c>
    </row>
    <row r="109" spans="1:5" ht="15">
      <c r="A109">
        <v>103</v>
      </c>
      <c r="B109">
        <v>3675</v>
      </c>
      <c r="C109" t="s">
        <v>174</v>
      </c>
      <c r="D109" t="str">
        <f>"201511033770"</f>
        <v>201511033770</v>
      </c>
      <c r="E109" t="str">
        <f>"008"</f>
        <v>008</v>
      </c>
    </row>
    <row r="110" spans="1:5" ht="15">
      <c r="A110">
        <v>104</v>
      </c>
      <c r="B110">
        <v>3691</v>
      </c>
      <c r="C110" t="s">
        <v>412</v>
      </c>
      <c r="D110" t="str">
        <f>"201511035582"</f>
        <v>201511035582</v>
      </c>
      <c r="E110" t="s">
        <v>25</v>
      </c>
    </row>
    <row r="111" spans="1:5" ht="15">
      <c r="A111">
        <v>105</v>
      </c>
      <c r="B111">
        <v>3719</v>
      </c>
      <c r="C111" t="s">
        <v>401</v>
      </c>
      <c r="D111" t="str">
        <f>"201511039260"</f>
        <v>201511039260</v>
      </c>
      <c r="E111" t="s">
        <v>9</v>
      </c>
    </row>
    <row r="112" spans="1:5" ht="15">
      <c r="A112">
        <v>106</v>
      </c>
      <c r="B112">
        <v>3776</v>
      </c>
      <c r="C112" t="s">
        <v>8</v>
      </c>
      <c r="D112" t="str">
        <f>"201511009901"</f>
        <v>201511009901</v>
      </c>
      <c r="E112" t="s">
        <v>9</v>
      </c>
    </row>
    <row r="113" spans="1:5" ht="15">
      <c r="A113">
        <v>107</v>
      </c>
      <c r="B113">
        <v>3782</v>
      </c>
      <c r="C113" t="s">
        <v>293</v>
      </c>
      <c r="D113" t="str">
        <f>"201511034054"</f>
        <v>201511034054</v>
      </c>
      <c r="E113" t="s">
        <v>9</v>
      </c>
    </row>
    <row r="114" spans="1:5" ht="15">
      <c r="A114">
        <v>108</v>
      </c>
      <c r="B114">
        <v>3822</v>
      </c>
      <c r="C114" t="s">
        <v>61</v>
      </c>
      <c r="D114" t="str">
        <f>"201511006212"</f>
        <v>201511006212</v>
      </c>
      <c r="E114" t="s">
        <v>12</v>
      </c>
    </row>
    <row r="115" spans="1:5" ht="15">
      <c r="A115">
        <v>109</v>
      </c>
      <c r="B115">
        <v>3956</v>
      </c>
      <c r="C115" t="s">
        <v>166</v>
      </c>
      <c r="D115" t="str">
        <f>"201510003621"</f>
        <v>201510003621</v>
      </c>
      <c r="E115" t="str">
        <f>"008"</f>
        <v>008</v>
      </c>
    </row>
    <row r="116" spans="1:5" ht="15">
      <c r="A116">
        <v>110</v>
      </c>
      <c r="B116">
        <v>3994</v>
      </c>
      <c r="C116" t="s">
        <v>283</v>
      </c>
      <c r="D116" t="str">
        <f>"201511025290"</f>
        <v>201511025290</v>
      </c>
      <c r="E116" t="s">
        <v>12</v>
      </c>
    </row>
    <row r="117" spans="1:5" ht="15">
      <c r="A117">
        <v>111</v>
      </c>
      <c r="B117">
        <v>4074</v>
      </c>
      <c r="C117" t="s">
        <v>355</v>
      </c>
      <c r="D117" t="str">
        <f>"201511038975"</f>
        <v>201511038975</v>
      </c>
      <c r="E117" t="s">
        <v>25</v>
      </c>
    </row>
    <row r="118" spans="1:5" ht="15">
      <c r="A118">
        <v>112</v>
      </c>
      <c r="B118">
        <v>4106</v>
      </c>
      <c r="C118" t="s">
        <v>375</v>
      </c>
      <c r="D118" t="str">
        <f>"201511042388"</f>
        <v>201511042388</v>
      </c>
      <c r="E118" t="s">
        <v>25</v>
      </c>
    </row>
    <row r="119" spans="1:5" ht="15">
      <c r="A119">
        <v>113</v>
      </c>
      <c r="B119">
        <v>4134</v>
      </c>
      <c r="C119" t="s">
        <v>257</v>
      </c>
      <c r="D119" t="str">
        <f>"201511041797"</f>
        <v>201511041797</v>
      </c>
      <c r="E119" t="s">
        <v>12</v>
      </c>
    </row>
    <row r="120" spans="1:5" ht="15">
      <c r="A120">
        <v>114</v>
      </c>
      <c r="B120">
        <v>4186</v>
      </c>
      <c r="C120" t="s">
        <v>57</v>
      </c>
      <c r="D120" t="str">
        <f>"201511032818"</f>
        <v>201511032818</v>
      </c>
      <c r="E120" t="s">
        <v>9</v>
      </c>
    </row>
    <row r="121" spans="1:5" ht="15">
      <c r="A121">
        <v>115</v>
      </c>
      <c r="B121">
        <v>4189</v>
      </c>
      <c r="C121" t="s">
        <v>33</v>
      </c>
      <c r="D121" t="str">
        <f>"201511042257"</f>
        <v>201511042257</v>
      </c>
      <c r="E121" t="s">
        <v>25</v>
      </c>
    </row>
    <row r="122" spans="1:5" ht="15">
      <c r="A122">
        <v>116</v>
      </c>
      <c r="B122">
        <v>4241</v>
      </c>
      <c r="C122" t="s">
        <v>176</v>
      </c>
      <c r="D122" t="str">
        <f>"201511018919"</f>
        <v>201511018919</v>
      </c>
      <c r="E122" t="s">
        <v>25</v>
      </c>
    </row>
    <row r="123" spans="1:5" ht="15">
      <c r="A123">
        <v>117</v>
      </c>
      <c r="B123">
        <v>4250</v>
      </c>
      <c r="C123" t="s">
        <v>240</v>
      </c>
      <c r="D123" t="str">
        <f>"201511026282"</f>
        <v>201511026282</v>
      </c>
      <c r="E123" t="s">
        <v>28</v>
      </c>
    </row>
    <row r="124" spans="1:5" ht="15">
      <c r="A124">
        <v>118</v>
      </c>
      <c r="B124">
        <v>4251</v>
      </c>
      <c r="C124" t="s">
        <v>36</v>
      </c>
      <c r="D124" t="str">
        <f>"201511013791"</f>
        <v>201511013791</v>
      </c>
      <c r="E124" t="s">
        <v>9</v>
      </c>
    </row>
    <row r="125" spans="1:5" ht="15">
      <c r="A125">
        <v>119</v>
      </c>
      <c r="B125">
        <v>4314</v>
      </c>
      <c r="C125" t="s">
        <v>207</v>
      </c>
      <c r="D125" t="str">
        <f>"201511025546"</f>
        <v>201511025546</v>
      </c>
      <c r="E125" t="s">
        <v>25</v>
      </c>
    </row>
    <row r="126" spans="1:5" ht="15">
      <c r="A126">
        <v>120</v>
      </c>
      <c r="B126">
        <v>4416</v>
      </c>
      <c r="C126" t="s">
        <v>384</v>
      </c>
      <c r="D126" t="str">
        <f>"201511041363"</f>
        <v>201511041363</v>
      </c>
      <c r="E126" t="s">
        <v>25</v>
      </c>
    </row>
    <row r="127" spans="1:5" ht="15">
      <c r="A127">
        <v>121</v>
      </c>
      <c r="B127">
        <v>4442</v>
      </c>
      <c r="C127" t="s">
        <v>267</v>
      </c>
      <c r="D127" t="str">
        <f>"201511031915"</f>
        <v>201511031915</v>
      </c>
      <c r="E127" t="str">
        <f>"007"</f>
        <v>007</v>
      </c>
    </row>
    <row r="128" spans="1:5" ht="15">
      <c r="A128">
        <v>122</v>
      </c>
      <c r="B128">
        <v>4515</v>
      </c>
      <c r="C128" t="s">
        <v>49</v>
      </c>
      <c r="D128" t="str">
        <f>"201511021411"</f>
        <v>201511021411</v>
      </c>
      <c r="E128" t="s">
        <v>12</v>
      </c>
    </row>
    <row r="129" spans="1:5" ht="15">
      <c r="A129">
        <v>123</v>
      </c>
      <c r="B129">
        <v>4584</v>
      </c>
      <c r="C129" t="s">
        <v>340</v>
      </c>
      <c r="D129" t="str">
        <f>"200805000760"</f>
        <v>200805000760</v>
      </c>
      <c r="E129" t="s">
        <v>12</v>
      </c>
    </row>
    <row r="130" spans="1:5" ht="15">
      <c r="A130">
        <v>124</v>
      </c>
      <c r="B130">
        <v>4714</v>
      </c>
      <c r="C130" t="s">
        <v>21</v>
      </c>
      <c r="D130" t="str">
        <f>"201511024547"</f>
        <v>201511024547</v>
      </c>
      <c r="E130" t="s">
        <v>22</v>
      </c>
    </row>
    <row r="131" spans="1:5" ht="15">
      <c r="A131">
        <v>125</v>
      </c>
      <c r="B131">
        <v>4771</v>
      </c>
      <c r="C131" t="s">
        <v>294</v>
      </c>
      <c r="D131" t="str">
        <f>"201511042999"</f>
        <v>201511042999</v>
      </c>
      <c r="E131" t="s">
        <v>9</v>
      </c>
    </row>
    <row r="132" spans="1:5" ht="15">
      <c r="A132">
        <v>126</v>
      </c>
      <c r="B132">
        <v>4789</v>
      </c>
      <c r="C132" t="s">
        <v>373</v>
      </c>
      <c r="D132" t="str">
        <f>"201511037975"</f>
        <v>201511037975</v>
      </c>
      <c r="E132" t="s">
        <v>9</v>
      </c>
    </row>
    <row r="133" spans="1:5" ht="15">
      <c r="A133">
        <v>127</v>
      </c>
      <c r="B133">
        <v>4816</v>
      </c>
      <c r="C133" t="s">
        <v>410</v>
      </c>
      <c r="D133" t="str">
        <f>"201408000266"</f>
        <v>201408000266</v>
      </c>
      <c r="E133" t="s">
        <v>25</v>
      </c>
    </row>
    <row r="134" spans="1:5" ht="15">
      <c r="A134">
        <v>128</v>
      </c>
      <c r="B134">
        <v>4842</v>
      </c>
      <c r="C134" t="s">
        <v>249</v>
      </c>
      <c r="D134" t="str">
        <f>"201511033071"</f>
        <v>201511033071</v>
      </c>
      <c r="E134" t="s">
        <v>9</v>
      </c>
    </row>
    <row r="135" spans="1:5" ht="15">
      <c r="A135">
        <v>129</v>
      </c>
      <c r="B135">
        <v>4882</v>
      </c>
      <c r="C135" t="s">
        <v>86</v>
      </c>
      <c r="D135" t="str">
        <f>"201511019987"</f>
        <v>201511019987</v>
      </c>
      <c r="E135" t="s">
        <v>9</v>
      </c>
    </row>
    <row r="136" spans="1:5" ht="15">
      <c r="A136">
        <v>130</v>
      </c>
      <c r="B136">
        <v>5007</v>
      </c>
      <c r="C136" t="s">
        <v>330</v>
      </c>
      <c r="D136" t="str">
        <f>"201506002375"</f>
        <v>201506002375</v>
      </c>
      <c r="E136" t="s">
        <v>25</v>
      </c>
    </row>
    <row r="137" spans="1:5" ht="15">
      <c r="A137">
        <v>131</v>
      </c>
      <c r="B137">
        <v>5102</v>
      </c>
      <c r="C137" t="s">
        <v>189</v>
      </c>
      <c r="D137" t="str">
        <f>"201512000869"</f>
        <v>201512000869</v>
      </c>
      <c r="E137" t="s">
        <v>25</v>
      </c>
    </row>
    <row r="138" spans="1:5" ht="15">
      <c r="A138">
        <v>132</v>
      </c>
      <c r="B138">
        <v>5139</v>
      </c>
      <c r="C138" t="s">
        <v>105</v>
      </c>
      <c r="D138" t="str">
        <f>"201211000085"</f>
        <v>201211000085</v>
      </c>
      <c r="E138" t="str">
        <f>"008"</f>
        <v>008</v>
      </c>
    </row>
    <row r="139" spans="1:5" ht="15">
      <c r="A139">
        <v>133</v>
      </c>
      <c r="B139">
        <v>5171</v>
      </c>
      <c r="C139" t="s">
        <v>409</v>
      </c>
      <c r="D139" t="str">
        <f>"201511019057"</f>
        <v>201511019057</v>
      </c>
      <c r="E139" t="s">
        <v>12</v>
      </c>
    </row>
    <row r="140" spans="1:5" ht="15">
      <c r="A140">
        <v>134</v>
      </c>
      <c r="B140">
        <v>5195</v>
      </c>
      <c r="C140" t="s">
        <v>70</v>
      </c>
      <c r="D140" t="str">
        <f>"201511034166"</f>
        <v>201511034166</v>
      </c>
      <c r="E140" t="s">
        <v>71</v>
      </c>
    </row>
    <row r="141" spans="1:5" ht="15">
      <c r="A141">
        <v>135</v>
      </c>
      <c r="B141">
        <v>5222</v>
      </c>
      <c r="C141" t="s">
        <v>271</v>
      </c>
      <c r="D141" t="str">
        <f>"201412002921"</f>
        <v>201412002921</v>
      </c>
      <c r="E141" t="s">
        <v>12</v>
      </c>
    </row>
    <row r="142" spans="1:5" ht="15">
      <c r="A142">
        <v>136</v>
      </c>
      <c r="B142">
        <v>5238</v>
      </c>
      <c r="C142" t="s">
        <v>181</v>
      </c>
      <c r="D142" t="str">
        <f>"201511028070"</f>
        <v>201511028070</v>
      </c>
      <c r="E142" t="s">
        <v>25</v>
      </c>
    </row>
    <row r="143" spans="1:5" ht="15">
      <c r="A143">
        <v>137</v>
      </c>
      <c r="B143">
        <v>5292</v>
      </c>
      <c r="C143" t="s">
        <v>263</v>
      </c>
      <c r="D143" t="str">
        <f>"201512001402"</f>
        <v>201512001402</v>
      </c>
      <c r="E143" t="s">
        <v>25</v>
      </c>
    </row>
    <row r="144" spans="1:5" ht="15">
      <c r="A144">
        <v>138</v>
      </c>
      <c r="B144">
        <v>5309</v>
      </c>
      <c r="C144" t="s">
        <v>297</v>
      </c>
      <c r="D144" t="str">
        <f>"201511034662"</f>
        <v>201511034662</v>
      </c>
      <c r="E144" t="s">
        <v>25</v>
      </c>
    </row>
    <row r="145" spans="1:5" ht="15">
      <c r="A145">
        <v>139</v>
      </c>
      <c r="B145">
        <v>5310</v>
      </c>
      <c r="C145" t="s">
        <v>390</v>
      </c>
      <c r="D145" t="str">
        <f>"201512000193"</f>
        <v>201512000193</v>
      </c>
      <c r="E145" t="s">
        <v>9</v>
      </c>
    </row>
    <row r="146" spans="1:5" ht="15">
      <c r="A146">
        <v>140</v>
      </c>
      <c r="B146">
        <v>5313</v>
      </c>
      <c r="C146" t="s">
        <v>376</v>
      </c>
      <c r="D146" t="str">
        <f>"201406016282"</f>
        <v>201406016282</v>
      </c>
      <c r="E146" t="s">
        <v>25</v>
      </c>
    </row>
    <row r="147" spans="1:5" ht="15">
      <c r="A147">
        <v>141</v>
      </c>
      <c r="B147">
        <v>5316</v>
      </c>
      <c r="C147" t="s">
        <v>187</v>
      </c>
      <c r="D147" t="str">
        <f>"201511035443"</f>
        <v>201511035443</v>
      </c>
      <c r="E147" t="s">
        <v>104</v>
      </c>
    </row>
    <row r="148" spans="1:5" ht="15">
      <c r="A148">
        <v>142</v>
      </c>
      <c r="B148">
        <v>5325</v>
      </c>
      <c r="C148" t="s">
        <v>336</v>
      </c>
      <c r="D148" t="str">
        <f>"201511041814"</f>
        <v>201511041814</v>
      </c>
      <c r="E148" t="s">
        <v>25</v>
      </c>
    </row>
    <row r="149" spans="1:5" ht="15">
      <c r="A149">
        <v>143</v>
      </c>
      <c r="B149">
        <v>5346</v>
      </c>
      <c r="C149" t="s">
        <v>402</v>
      </c>
      <c r="D149" t="str">
        <f>"201511036452"</f>
        <v>201511036452</v>
      </c>
      <c r="E149" t="s">
        <v>9</v>
      </c>
    </row>
    <row r="150" spans="1:5" ht="15">
      <c r="A150">
        <v>144</v>
      </c>
      <c r="B150">
        <v>5400</v>
      </c>
      <c r="C150" t="s">
        <v>215</v>
      </c>
      <c r="D150" t="str">
        <f>"201511032888"</f>
        <v>201511032888</v>
      </c>
      <c r="E150" t="s">
        <v>9</v>
      </c>
    </row>
    <row r="151" spans="1:5" ht="15">
      <c r="A151">
        <v>145</v>
      </c>
      <c r="B151">
        <v>5550</v>
      </c>
      <c r="C151" t="s">
        <v>200</v>
      </c>
      <c r="D151" t="str">
        <f>"201512000921"</f>
        <v>201512000921</v>
      </c>
      <c r="E151" t="s">
        <v>25</v>
      </c>
    </row>
    <row r="152" spans="1:5" ht="15">
      <c r="A152">
        <v>146</v>
      </c>
      <c r="B152">
        <v>5596</v>
      </c>
      <c r="C152" t="s">
        <v>260</v>
      </c>
      <c r="D152" t="str">
        <f>"201405001382"</f>
        <v>201405001382</v>
      </c>
      <c r="E152" t="s">
        <v>9</v>
      </c>
    </row>
    <row r="153" spans="1:5" ht="15">
      <c r="A153">
        <v>147</v>
      </c>
      <c r="B153">
        <v>5626</v>
      </c>
      <c r="C153" t="s">
        <v>112</v>
      </c>
      <c r="D153" t="str">
        <f>"201410008142"</f>
        <v>201410008142</v>
      </c>
      <c r="E153" t="s">
        <v>25</v>
      </c>
    </row>
    <row r="154" spans="1:5" ht="15">
      <c r="A154">
        <v>148</v>
      </c>
      <c r="B154">
        <v>5649</v>
      </c>
      <c r="C154" t="s">
        <v>121</v>
      </c>
      <c r="D154" t="str">
        <f>"201403000138"</f>
        <v>201403000138</v>
      </c>
      <c r="E154" t="s">
        <v>25</v>
      </c>
    </row>
    <row r="155" spans="1:5" ht="15">
      <c r="A155">
        <v>149</v>
      </c>
      <c r="B155">
        <v>5654</v>
      </c>
      <c r="C155" t="s">
        <v>107</v>
      </c>
      <c r="D155" t="str">
        <f>"201404000105"</f>
        <v>201404000105</v>
      </c>
      <c r="E155" t="str">
        <f>"008"</f>
        <v>008</v>
      </c>
    </row>
    <row r="156" spans="1:5" ht="15">
      <c r="A156">
        <v>150</v>
      </c>
      <c r="B156">
        <v>5739</v>
      </c>
      <c r="C156" t="s">
        <v>299</v>
      </c>
      <c r="D156" t="str">
        <f>"201510005146"</f>
        <v>201510005146</v>
      </c>
      <c r="E156" t="s">
        <v>12</v>
      </c>
    </row>
    <row r="157" spans="1:5" ht="15">
      <c r="A157">
        <v>151</v>
      </c>
      <c r="B157">
        <v>5746</v>
      </c>
      <c r="C157" t="s">
        <v>382</v>
      </c>
      <c r="D157" t="str">
        <f>"201510002183"</f>
        <v>201510002183</v>
      </c>
      <c r="E157" t="s">
        <v>25</v>
      </c>
    </row>
    <row r="158" spans="1:5" ht="15">
      <c r="A158">
        <v>152</v>
      </c>
      <c r="B158">
        <v>5747</v>
      </c>
      <c r="C158" t="s">
        <v>186</v>
      </c>
      <c r="D158" t="str">
        <f>"201106000067"</f>
        <v>201106000067</v>
      </c>
      <c r="E158" t="s">
        <v>25</v>
      </c>
    </row>
    <row r="159" spans="1:5" ht="15">
      <c r="A159">
        <v>153</v>
      </c>
      <c r="B159">
        <v>5752</v>
      </c>
      <c r="C159" t="s">
        <v>120</v>
      </c>
      <c r="D159" t="str">
        <f>"201511027079"</f>
        <v>201511027079</v>
      </c>
      <c r="E159" t="s">
        <v>9</v>
      </c>
    </row>
    <row r="160" spans="1:5" ht="15">
      <c r="A160">
        <v>154</v>
      </c>
      <c r="B160">
        <v>5789</v>
      </c>
      <c r="C160" t="s">
        <v>276</v>
      </c>
      <c r="D160" t="str">
        <f>"201511033542"</f>
        <v>201511033542</v>
      </c>
      <c r="E160" t="s">
        <v>9</v>
      </c>
    </row>
    <row r="161" spans="1:5" ht="15">
      <c r="A161">
        <v>155</v>
      </c>
      <c r="B161">
        <v>5793</v>
      </c>
      <c r="C161" t="s">
        <v>201</v>
      </c>
      <c r="D161" t="str">
        <f>"201511019675"</f>
        <v>201511019675</v>
      </c>
      <c r="E161" t="s">
        <v>202</v>
      </c>
    </row>
    <row r="162" spans="1:5" ht="15">
      <c r="A162">
        <v>156</v>
      </c>
      <c r="B162">
        <v>5817</v>
      </c>
      <c r="C162" t="s">
        <v>416</v>
      </c>
      <c r="D162" t="str">
        <f>"201511042715"</f>
        <v>201511042715</v>
      </c>
      <c r="E162" t="s">
        <v>31</v>
      </c>
    </row>
    <row r="163" spans="1:5" ht="15">
      <c r="A163">
        <v>157</v>
      </c>
      <c r="B163">
        <v>5828</v>
      </c>
      <c r="C163" t="s">
        <v>27</v>
      </c>
      <c r="D163" t="str">
        <f>"201511026089"</f>
        <v>201511026089</v>
      </c>
      <c r="E163" t="s">
        <v>28</v>
      </c>
    </row>
    <row r="164" spans="1:5" ht="15">
      <c r="A164">
        <v>158</v>
      </c>
      <c r="B164">
        <v>5885</v>
      </c>
      <c r="C164" t="s">
        <v>94</v>
      </c>
      <c r="D164" t="str">
        <f>"201511032137"</f>
        <v>201511032137</v>
      </c>
      <c r="E164" t="s">
        <v>9</v>
      </c>
    </row>
    <row r="165" spans="1:5" ht="15">
      <c r="A165">
        <v>159</v>
      </c>
      <c r="B165">
        <v>5926</v>
      </c>
      <c r="C165" t="s">
        <v>380</v>
      </c>
      <c r="D165" t="str">
        <f>"201511043168"</f>
        <v>201511043168</v>
      </c>
      <c r="E165" t="s">
        <v>12</v>
      </c>
    </row>
    <row r="166" spans="1:5" ht="15">
      <c r="A166">
        <v>160</v>
      </c>
      <c r="B166">
        <v>5931</v>
      </c>
      <c r="C166" t="s">
        <v>379</v>
      </c>
      <c r="D166" t="str">
        <f>"201003000244"</f>
        <v>201003000244</v>
      </c>
      <c r="E166" t="s">
        <v>25</v>
      </c>
    </row>
    <row r="167" spans="1:5" ht="15">
      <c r="A167">
        <v>161</v>
      </c>
      <c r="B167">
        <v>5969</v>
      </c>
      <c r="C167" t="s">
        <v>315</v>
      </c>
      <c r="D167" t="str">
        <f>"201511033045"</f>
        <v>201511033045</v>
      </c>
      <c r="E167" t="s">
        <v>9</v>
      </c>
    </row>
    <row r="168" spans="1:5" ht="15">
      <c r="A168">
        <v>162</v>
      </c>
      <c r="B168">
        <v>5988</v>
      </c>
      <c r="C168" t="s">
        <v>242</v>
      </c>
      <c r="D168" t="str">
        <f>"201510004232"</f>
        <v>201510004232</v>
      </c>
      <c r="E168" t="s">
        <v>25</v>
      </c>
    </row>
    <row r="169" spans="1:5" ht="15">
      <c r="A169">
        <v>163</v>
      </c>
      <c r="B169">
        <v>5995</v>
      </c>
      <c r="C169" t="s">
        <v>66</v>
      </c>
      <c r="D169" t="str">
        <f>"201511029281"</f>
        <v>201511029281</v>
      </c>
      <c r="E169" t="s">
        <v>25</v>
      </c>
    </row>
    <row r="170" spans="1:5" ht="15">
      <c r="A170">
        <v>164</v>
      </c>
      <c r="B170">
        <v>5997</v>
      </c>
      <c r="C170" t="s">
        <v>427</v>
      </c>
      <c r="D170" t="str">
        <f>"201511005675"</f>
        <v>201511005675</v>
      </c>
      <c r="E170" t="s">
        <v>25</v>
      </c>
    </row>
    <row r="171" spans="1:5" ht="15">
      <c r="A171">
        <v>165</v>
      </c>
      <c r="B171">
        <v>6018</v>
      </c>
      <c r="C171" t="s">
        <v>306</v>
      </c>
      <c r="D171" t="str">
        <f>"201511037465"</f>
        <v>201511037465</v>
      </c>
      <c r="E171" t="s">
        <v>14</v>
      </c>
    </row>
    <row r="172" spans="1:5" ht="15">
      <c r="A172">
        <v>166</v>
      </c>
      <c r="B172">
        <v>6042</v>
      </c>
      <c r="C172" t="s">
        <v>87</v>
      </c>
      <c r="D172" t="str">
        <f>"200809000638"</f>
        <v>200809000638</v>
      </c>
      <c r="E172" t="s">
        <v>25</v>
      </c>
    </row>
    <row r="173" spans="1:5" ht="15">
      <c r="A173">
        <v>167</v>
      </c>
      <c r="B173">
        <v>6060</v>
      </c>
      <c r="C173" t="s">
        <v>287</v>
      </c>
      <c r="D173" t="str">
        <f>"201511043664"</f>
        <v>201511043664</v>
      </c>
      <c r="E173" t="s">
        <v>9</v>
      </c>
    </row>
    <row r="174" spans="1:5" ht="15">
      <c r="A174">
        <v>168</v>
      </c>
      <c r="B174">
        <v>6061</v>
      </c>
      <c r="C174" t="s">
        <v>353</v>
      </c>
      <c r="D174" t="str">
        <f>"201511039522"</f>
        <v>201511039522</v>
      </c>
      <c r="E174" t="s">
        <v>9</v>
      </c>
    </row>
    <row r="175" spans="1:5" ht="15">
      <c r="A175">
        <v>169</v>
      </c>
      <c r="B175">
        <v>6139</v>
      </c>
      <c r="C175" t="s">
        <v>48</v>
      </c>
      <c r="D175" t="str">
        <f>"201511032644"</f>
        <v>201511032644</v>
      </c>
      <c r="E175" t="s">
        <v>9</v>
      </c>
    </row>
    <row r="176" spans="1:5" ht="15">
      <c r="A176">
        <v>170</v>
      </c>
      <c r="B176">
        <v>6140</v>
      </c>
      <c r="C176" t="s">
        <v>234</v>
      </c>
      <c r="D176" t="str">
        <f>"201502001160"</f>
        <v>201502001160</v>
      </c>
      <c r="E176" t="s">
        <v>9</v>
      </c>
    </row>
    <row r="177" spans="1:5" ht="15">
      <c r="A177">
        <v>171</v>
      </c>
      <c r="B177">
        <v>6154</v>
      </c>
      <c r="C177" t="s">
        <v>178</v>
      </c>
      <c r="D177" t="str">
        <f>"201511039070"</f>
        <v>201511039070</v>
      </c>
      <c r="E177" t="s">
        <v>9</v>
      </c>
    </row>
    <row r="178" spans="1:5" ht="15">
      <c r="A178">
        <v>172</v>
      </c>
      <c r="B178">
        <v>6164</v>
      </c>
      <c r="C178" t="s">
        <v>226</v>
      </c>
      <c r="D178" t="str">
        <f>"201511037150"</f>
        <v>201511037150</v>
      </c>
      <c r="E178" t="str">
        <f>"008"</f>
        <v>008</v>
      </c>
    </row>
    <row r="179" spans="1:5" ht="15">
      <c r="A179">
        <v>173</v>
      </c>
      <c r="B179">
        <v>6180</v>
      </c>
      <c r="C179" t="s">
        <v>314</v>
      </c>
      <c r="D179" t="str">
        <f>"201512000334"</f>
        <v>201512000334</v>
      </c>
      <c r="E179" t="s">
        <v>25</v>
      </c>
    </row>
    <row r="180" spans="1:5" ht="15">
      <c r="A180">
        <v>174</v>
      </c>
      <c r="B180">
        <v>6186</v>
      </c>
      <c r="C180" t="s">
        <v>420</v>
      </c>
      <c r="D180" t="str">
        <f>"201412005415"</f>
        <v>201412005415</v>
      </c>
      <c r="E180" t="str">
        <f>"008"</f>
        <v>008</v>
      </c>
    </row>
    <row r="181" spans="1:5" ht="15">
      <c r="A181">
        <v>175</v>
      </c>
      <c r="B181">
        <v>6220</v>
      </c>
      <c r="C181" t="s">
        <v>396</v>
      </c>
      <c r="D181" t="str">
        <f>"201511042394"</f>
        <v>201511042394</v>
      </c>
      <c r="E181" t="s">
        <v>9</v>
      </c>
    </row>
    <row r="182" spans="1:5" ht="15">
      <c r="A182">
        <v>176</v>
      </c>
      <c r="B182">
        <v>6251</v>
      </c>
      <c r="C182" t="s">
        <v>414</v>
      </c>
      <c r="D182" t="str">
        <f>"201511034200"</f>
        <v>201511034200</v>
      </c>
      <c r="E182" t="s">
        <v>12</v>
      </c>
    </row>
    <row r="183" spans="1:5" ht="15">
      <c r="A183">
        <v>177</v>
      </c>
      <c r="B183">
        <v>6279</v>
      </c>
      <c r="C183" t="s">
        <v>352</v>
      </c>
      <c r="D183" t="str">
        <f>"201511027015"</f>
        <v>201511027015</v>
      </c>
      <c r="E183" t="s">
        <v>12</v>
      </c>
    </row>
    <row r="184" spans="1:5" ht="15">
      <c r="A184">
        <v>178</v>
      </c>
      <c r="B184">
        <v>6310</v>
      </c>
      <c r="C184" t="s">
        <v>30</v>
      </c>
      <c r="D184" t="str">
        <f>"201511037496"</f>
        <v>201511037496</v>
      </c>
      <c r="E184" t="s">
        <v>31</v>
      </c>
    </row>
    <row r="185" spans="1:5" ht="15">
      <c r="A185">
        <v>179</v>
      </c>
      <c r="B185">
        <v>6346</v>
      </c>
      <c r="C185" t="s">
        <v>367</v>
      </c>
      <c r="D185" t="str">
        <f>"201510004345"</f>
        <v>201510004345</v>
      </c>
      <c r="E185" t="s">
        <v>25</v>
      </c>
    </row>
    <row r="186" spans="1:5" ht="15">
      <c r="A186">
        <v>180</v>
      </c>
      <c r="B186">
        <v>6411</v>
      </c>
      <c r="C186" t="s">
        <v>51</v>
      </c>
      <c r="D186" t="str">
        <f>"201511027319"</f>
        <v>201511027319</v>
      </c>
      <c r="E186" t="s">
        <v>9</v>
      </c>
    </row>
    <row r="187" spans="1:5" ht="15">
      <c r="A187">
        <v>181</v>
      </c>
      <c r="B187">
        <v>6428</v>
      </c>
      <c r="C187" t="s">
        <v>171</v>
      </c>
      <c r="D187" t="str">
        <f>"201511022613"</f>
        <v>201511022613</v>
      </c>
      <c r="E187" t="s">
        <v>9</v>
      </c>
    </row>
    <row r="188" spans="1:5" ht="15">
      <c r="A188">
        <v>182</v>
      </c>
      <c r="B188">
        <v>6446</v>
      </c>
      <c r="C188" t="s">
        <v>52</v>
      </c>
      <c r="D188" t="str">
        <f>"201511036751"</f>
        <v>201511036751</v>
      </c>
      <c r="E188" t="s">
        <v>25</v>
      </c>
    </row>
    <row r="189" spans="1:5" ht="15">
      <c r="A189">
        <v>183</v>
      </c>
      <c r="B189">
        <v>6465</v>
      </c>
      <c r="C189" t="s">
        <v>125</v>
      </c>
      <c r="D189" t="str">
        <f>"201512000608"</f>
        <v>201512000608</v>
      </c>
      <c r="E189" t="s">
        <v>9</v>
      </c>
    </row>
    <row r="190" spans="1:5" ht="15">
      <c r="A190">
        <v>184</v>
      </c>
      <c r="B190">
        <v>6519</v>
      </c>
      <c r="C190" t="s">
        <v>359</v>
      </c>
      <c r="D190" t="str">
        <f>"201402002162"</f>
        <v>201402002162</v>
      </c>
      <c r="E190" t="s">
        <v>25</v>
      </c>
    </row>
    <row r="191" spans="1:5" ht="15">
      <c r="A191">
        <v>185</v>
      </c>
      <c r="B191">
        <v>6550</v>
      </c>
      <c r="C191" t="s">
        <v>338</v>
      </c>
      <c r="D191" t="str">
        <f>"201510003948"</f>
        <v>201510003948</v>
      </c>
      <c r="E191" t="s">
        <v>25</v>
      </c>
    </row>
    <row r="192" spans="1:5" ht="15">
      <c r="A192">
        <v>186</v>
      </c>
      <c r="B192">
        <v>6591</v>
      </c>
      <c r="C192" t="s">
        <v>89</v>
      </c>
      <c r="D192" t="str">
        <f>"201511029964"</f>
        <v>201511029964</v>
      </c>
      <c r="E192" t="s">
        <v>12</v>
      </c>
    </row>
    <row r="193" spans="1:5" ht="15">
      <c r="A193">
        <v>187</v>
      </c>
      <c r="B193">
        <v>6609</v>
      </c>
      <c r="C193" t="s">
        <v>360</v>
      </c>
      <c r="D193" t="str">
        <f>"201511043353"</f>
        <v>201511043353</v>
      </c>
      <c r="E193" t="s">
        <v>12</v>
      </c>
    </row>
    <row r="194" spans="1:5" ht="15">
      <c r="A194">
        <v>188</v>
      </c>
      <c r="B194">
        <v>6636</v>
      </c>
      <c r="C194" t="s">
        <v>241</v>
      </c>
      <c r="D194" t="str">
        <f>"201512000218"</f>
        <v>201512000218</v>
      </c>
      <c r="E194" t="s">
        <v>25</v>
      </c>
    </row>
    <row r="195" spans="1:5" ht="15">
      <c r="A195">
        <v>189</v>
      </c>
      <c r="B195">
        <v>6638</v>
      </c>
      <c r="C195" t="s">
        <v>358</v>
      </c>
      <c r="D195" t="str">
        <f>"201512001216"</f>
        <v>201512001216</v>
      </c>
      <c r="E195" t="s">
        <v>9</v>
      </c>
    </row>
    <row r="196" spans="1:5" ht="15">
      <c r="A196">
        <v>190</v>
      </c>
      <c r="B196">
        <v>6664</v>
      </c>
      <c r="C196" t="s">
        <v>280</v>
      </c>
      <c r="D196" t="str">
        <f>"201511008267"</f>
        <v>201511008267</v>
      </c>
      <c r="E196" t="s">
        <v>25</v>
      </c>
    </row>
    <row r="197" spans="1:5" ht="15">
      <c r="A197">
        <v>191</v>
      </c>
      <c r="B197">
        <v>6687</v>
      </c>
      <c r="C197" t="s">
        <v>252</v>
      </c>
      <c r="D197" t="str">
        <f>"201511010135"</f>
        <v>201511010135</v>
      </c>
      <c r="E197" t="s">
        <v>12</v>
      </c>
    </row>
    <row r="198" spans="1:5" ht="15">
      <c r="A198">
        <v>192</v>
      </c>
      <c r="B198">
        <v>6711</v>
      </c>
      <c r="C198" t="s">
        <v>408</v>
      </c>
      <c r="D198" t="str">
        <f>"201511037789"</f>
        <v>201511037789</v>
      </c>
      <c r="E198" t="str">
        <f>"008"</f>
        <v>008</v>
      </c>
    </row>
    <row r="199" spans="1:5" ht="15">
      <c r="A199">
        <v>193</v>
      </c>
      <c r="B199">
        <v>6716</v>
      </c>
      <c r="C199" t="s">
        <v>143</v>
      </c>
      <c r="D199" t="str">
        <f>"201511035163"</f>
        <v>201511035163</v>
      </c>
      <c r="E199" t="s">
        <v>12</v>
      </c>
    </row>
    <row r="200" spans="1:5" ht="15">
      <c r="A200">
        <v>194</v>
      </c>
      <c r="B200">
        <v>6744</v>
      </c>
      <c r="C200" t="s">
        <v>62</v>
      </c>
      <c r="D200" t="str">
        <f>"201511032144"</f>
        <v>201511032144</v>
      </c>
      <c r="E200" t="s">
        <v>9</v>
      </c>
    </row>
    <row r="201" spans="1:5" ht="15">
      <c r="A201">
        <v>195</v>
      </c>
      <c r="B201">
        <v>6775</v>
      </c>
      <c r="C201" t="s">
        <v>266</v>
      </c>
      <c r="D201" t="str">
        <f>"201511038944"</f>
        <v>201511038944</v>
      </c>
      <c r="E201" t="s">
        <v>104</v>
      </c>
    </row>
    <row r="202" spans="1:5" ht="15">
      <c r="A202">
        <v>196</v>
      </c>
      <c r="B202">
        <v>6793</v>
      </c>
      <c r="C202" t="s">
        <v>308</v>
      </c>
      <c r="D202" t="str">
        <f>"201511036521"</f>
        <v>201511036521</v>
      </c>
      <c r="E202" t="s">
        <v>25</v>
      </c>
    </row>
    <row r="203" spans="1:5" ht="15">
      <c r="A203">
        <v>197</v>
      </c>
      <c r="B203">
        <v>6832</v>
      </c>
      <c r="C203" t="s">
        <v>233</v>
      </c>
      <c r="D203" t="str">
        <f>"201402005676"</f>
        <v>201402005676</v>
      </c>
      <c r="E203" t="s">
        <v>12</v>
      </c>
    </row>
    <row r="204" spans="1:5" ht="15">
      <c r="A204">
        <v>198</v>
      </c>
      <c r="B204">
        <v>6853</v>
      </c>
      <c r="C204" t="s">
        <v>20</v>
      </c>
      <c r="D204" t="str">
        <f>"201502003852"</f>
        <v>201502003852</v>
      </c>
      <c r="E204" t="str">
        <f>"008"</f>
        <v>008</v>
      </c>
    </row>
    <row r="205" spans="1:5" ht="15">
      <c r="A205">
        <v>199</v>
      </c>
      <c r="B205">
        <v>6898</v>
      </c>
      <c r="C205" t="s">
        <v>274</v>
      </c>
      <c r="D205" t="str">
        <f>"201406003223"</f>
        <v>201406003223</v>
      </c>
      <c r="E205" t="s">
        <v>25</v>
      </c>
    </row>
    <row r="206" spans="1:5" ht="15">
      <c r="A206">
        <v>200</v>
      </c>
      <c r="B206">
        <v>6933</v>
      </c>
      <c r="C206" t="s">
        <v>415</v>
      </c>
      <c r="D206" t="str">
        <f>"201512000140"</f>
        <v>201512000140</v>
      </c>
      <c r="E206" t="s">
        <v>25</v>
      </c>
    </row>
    <row r="207" spans="1:5" ht="15">
      <c r="A207">
        <v>201</v>
      </c>
      <c r="B207">
        <v>6949</v>
      </c>
      <c r="C207" t="s">
        <v>400</v>
      </c>
      <c r="D207" t="str">
        <f>"201511041857"</f>
        <v>201511041857</v>
      </c>
      <c r="E207" t="s">
        <v>9</v>
      </c>
    </row>
    <row r="208" spans="1:5" ht="15">
      <c r="A208">
        <v>202</v>
      </c>
      <c r="B208">
        <v>6977</v>
      </c>
      <c r="C208" t="s">
        <v>219</v>
      </c>
      <c r="D208" t="str">
        <f>"201511037189"</f>
        <v>201511037189</v>
      </c>
      <c r="E208" t="s">
        <v>12</v>
      </c>
    </row>
    <row r="209" spans="1:5" ht="15">
      <c r="A209">
        <v>203</v>
      </c>
      <c r="B209">
        <v>6991</v>
      </c>
      <c r="C209" t="s">
        <v>342</v>
      </c>
      <c r="D209" t="str">
        <f>"201511033586"</f>
        <v>201511033586</v>
      </c>
      <c r="E209" t="s">
        <v>28</v>
      </c>
    </row>
    <row r="210" spans="1:5" ht="15">
      <c r="A210">
        <v>204</v>
      </c>
      <c r="B210">
        <v>7027</v>
      </c>
      <c r="C210" t="s">
        <v>195</v>
      </c>
      <c r="D210" t="str">
        <f>"201512000760"</f>
        <v>201512000760</v>
      </c>
      <c r="E210" t="s">
        <v>25</v>
      </c>
    </row>
    <row r="211" spans="1:5" ht="15">
      <c r="A211">
        <v>205</v>
      </c>
      <c r="B211">
        <v>7039</v>
      </c>
      <c r="C211" t="s">
        <v>391</v>
      </c>
      <c r="D211" t="str">
        <f>"201511017397"</f>
        <v>201511017397</v>
      </c>
      <c r="E211" t="s">
        <v>25</v>
      </c>
    </row>
    <row r="212" spans="1:5" ht="15">
      <c r="A212">
        <v>206</v>
      </c>
      <c r="B212">
        <v>7040</v>
      </c>
      <c r="C212" t="s">
        <v>211</v>
      </c>
      <c r="D212" t="str">
        <f>"201511041160"</f>
        <v>201511041160</v>
      </c>
      <c r="E212" t="s">
        <v>25</v>
      </c>
    </row>
    <row r="213" spans="1:5" ht="15">
      <c r="A213">
        <v>207</v>
      </c>
      <c r="B213">
        <v>7080</v>
      </c>
      <c r="C213" t="s">
        <v>17</v>
      </c>
      <c r="D213" t="str">
        <f>"201511043213"</f>
        <v>201511043213</v>
      </c>
      <c r="E213" t="s">
        <v>12</v>
      </c>
    </row>
    <row r="214" spans="1:5" ht="15">
      <c r="A214">
        <v>208</v>
      </c>
      <c r="B214">
        <v>7124</v>
      </c>
      <c r="C214" t="s">
        <v>264</v>
      </c>
      <c r="D214" t="str">
        <f>"201511030416"</f>
        <v>201511030416</v>
      </c>
      <c r="E214" t="str">
        <f>"004"</f>
        <v>004</v>
      </c>
    </row>
    <row r="215" spans="1:5" ht="15">
      <c r="A215">
        <v>209</v>
      </c>
      <c r="B215">
        <v>7144</v>
      </c>
      <c r="C215" t="s">
        <v>349</v>
      </c>
      <c r="D215" t="str">
        <f>"201511039504"</f>
        <v>201511039504</v>
      </c>
      <c r="E215" t="s">
        <v>9</v>
      </c>
    </row>
    <row r="216" spans="1:5" ht="15">
      <c r="A216">
        <v>210</v>
      </c>
      <c r="B216">
        <v>7171</v>
      </c>
      <c r="C216" t="s">
        <v>140</v>
      </c>
      <c r="D216" t="str">
        <f>"201412004711"</f>
        <v>201412004711</v>
      </c>
      <c r="E216" t="s">
        <v>12</v>
      </c>
    </row>
    <row r="217" spans="1:5" ht="15">
      <c r="A217">
        <v>211</v>
      </c>
      <c r="B217">
        <v>7178</v>
      </c>
      <c r="C217" t="s">
        <v>253</v>
      </c>
      <c r="D217" t="str">
        <f>"201511037512"</f>
        <v>201511037512</v>
      </c>
      <c r="E217" t="s">
        <v>25</v>
      </c>
    </row>
    <row r="218" spans="1:5" ht="15">
      <c r="A218">
        <v>212</v>
      </c>
      <c r="B218">
        <v>7213</v>
      </c>
      <c r="C218" t="s">
        <v>307</v>
      </c>
      <c r="D218" t="str">
        <f>"201511008286"</f>
        <v>201511008286</v>
      </c>
      <c r="E218" t="s">
        <v>9</v>
      </c>
    </row>
    <row r="219" spans="1:5" ht="15">
      <c r="A219">
        <v>213</v>
      </c>
      <c r="B219">
        <v>7214</v>
      </c>
      <c r="C219" t="s">
        <v>98</v>
      </c>
      <c r="D219" t="str">
        <f>"201512000108"</f>
        <v>201512000108</v>
      </c>
      <c r="E219" t="str">
        <f>"007"</f>
        <v>007</v>
      </c>
    </row>
    <row r="220" spans="1:5" ht="15">
      <c r="A220">
        <v>214</v>
      </c>
      <c r="B220">
        <v>7238</v>
      </c>
      <c r="C220" t="s">
        <v>109</v>
      </c>
      <c r="D220" t="str">
        <f>"201511033644"</f>
        <v>201511033644</v>
      </c>
      <c r="E220" t="s">
        <v>9</v>
      </c>
    </row>
    <row r="221" spans="1:5" ht="15">
      <c r="A221">
        <v>215</v>
      </c>
      <c r="B221">
        <v>7264</v>
      </c>
      <c r="C221" t="s">
        <v>231</v>
      </c>
      <c r="D221" t="str">
        <f>"201511009153"</f>
        <v>201511009153</v>
      </c>
      <c r="E221" t="s">
        <v>9</v>
      </c>
    </row>
    <row r="222" spans="1:5" ht="15">
      <c r="A222">
        <v>216</v>
      </c>
      <c r="B222">
        <v>7265</v>
      </c>
      <c r="C222" t="s">
        <v>135</v>
      </c>
      <c r="D222" t="str">
        <f>"201511029304"</f>
        <v>201511029304</v>
      </c>
      <c r="E222" t="s">
        <v>12</v>
      </c>
    </row>
    <row r="223" spans="1:5" ht="15">
      <c r="A223">
        <v>217</v>
      </c>
      <c r="B223">
        <v>7307</v>
      </c>
      <c r="C223" t="s">
        <v>158</v>
      </c>
      <c r="D223" t="str">
        <f>"201411003168"</f>
        <v>201411003168</v>
      </c>
      <c r="E223" t="s">
        <v>12</v>
      </c>
    </row>
    <row r="224" spans="1:5" ht="15">
      <c r="A224">
        <v>218</v>
      </c>
      <c r="B224">
        <v>7339</v>
      </c>
      <c r="C224" t="s">
        <v>72</v>
      </c>
      <c r="D224" t="str">
        <f>"201511033894"</f>
        <v>201511033894</v>
      </c>
      <c r="E224" t="s">
        <v>12</v>
      </c>
    </row>
    <row r="225" spans="1:5" ht="15">
      <c r="A225">
        <v>219</v>
      </c>
      <c r="B225">
        <v>7359</v>
      </c>
      <c r="C225" t="s">
        <v>123</v>
      </c>
      <c r="D225" t="str">
        <f>"201511022535"</f>
        <v>201511022535</v>
      </c>
      <c r="E225" t="s">
        <v>25</v>
      </c>
    </row>
    <row r="226" spans="1:5" ht="15">
      <c r="A226">
        <v>220</v>
      </c>
      <c r="B226">
        <v>7365</v>
      </c>
      <c r="C226" t="s">
        <v>108</v>
      </c>
      <c r="D226" t="str">
        <f>"201511028229"</f>
        <v>201511028229</v>
      </c>
      <c r="E226" t="s">
        <v>12</v>
      </c>
    </row>
    <row r="227" spans="1:5" ht="15">
      <c r="A227">
        <v>221</v>
      </c>
      <c r="B227">
        <v>7374</v>
      </c>
      <c r="C227" t="s">
        <v>255</v>
      </c>
      <c r="D227" t="str">
        <f>"201511025648"</f>
        <v>201511025648</v>
      </c>
      <c r="E227" t="s">
        <v>9</v>
      </c>
    </row>
    <row r="228" spans="1:5" ht="15">
      <c r="A228">
        <v>222</v>
      </c>
      <c r="B228">
        <v>7390</v>
      </c>
      <c r="C228" t="s">
        <v>163</v>
      </c>
      <c r="D228" t="str">
        <f>"201403000008"</f>
        <v>201403000008</v>
      </c>
      <c r="E228" t="s">
        <v>25</v>
      </c>
    </row>
    <row r="229" spans="1:5" ht="15">
      <c r="A229">
        <v>223</v>
      </c>
      <c r="B229">
        <v>7396</v>
      </c>
      <c r="C229" t="s">
        <v>421</v>
      </c>
      <c r="D229" t="str">
        <f>"200802012123"</f>
        <v>200802012123</v>
      </c>
      <c r="E229" t="s">
        <v>25</v>
      </c>
    </row>
    <row r="230" spans="1:5" ht="15">
      <c r="A230">
        <v>224</v>
      </c>
      <c r="B230">
        <v>7397</v>
      </c>
      <c r="C230" t="s">
        <v>213</v>
      </c>
      <c r="D230" t="str">
        <f>"201511040078"</f>
        <v>201511040078</v>
      </c>
      <c r="E230" t="s">
        <v>25</v>
      </c>
    </row>
    <row r="231" spans="1:5" ht="15">
      <c r="A231">
        <v>225</v>
      </c>
      <c r="B231">
        <v>7405</v>
      </c>
      <c r="C231" t="s">
        <v>220</v>
      </c>
      <c r="D231" t="str">
        <f>"201512000899"</f>
        <v>201512000899</v>
      </c>
      <c r="E231" t="str">
        <f>"004"</f>
        <v>004</v>
      </c>
    </row>
    <row r="232" spans="1:5" ht="15">
      <c r="A232">
        <v>226</v>
      </c>
      <c r="B232">
        <v>7431</v>
      </c>
      <c r="C232" t="s">
        <v>224</v>
      </c>
      <c r="D232" t="str">
        <f>"201510003566"</f>
        <v>201510003566</v>
      </c>
      <c r="E232" t="s">
        <v>104</v>
      </c>
    </row>
    <row r="233" spans="1:5" ht="15">
      <c r="A233">
        <v>227</v>
      </c>
      <c r="B233">
        <v>7434</v>
      </c>
      <c r="C233" t="s">
        <v>214</v>
      </c>
      <c r="D233" t="str">
        <f>"201405000112"</f>
        <v>201405000112</v>
      </c>
      <c r="E233" t="s">
        <v>25</v>
      </c>
    </row>
    <row r="234" spans="1:5" ht="15">
      <c r="A234">
        <v>228</v>
      </c>
      <c r="B234">
        <v>7439</v>
      </c>
      <c r="C234" t="s">
        <v>324</v>
      </c>
      <c r="D234" t="str">
        <f>"201512001663"</f>
        <v>201512001663</v>
      </c>
      <c r="E234" t="s">
        <v>25</v>
      </c>
    </row>
    <row r="235" spans="1:5" ht="15">
      <c r="A235">
        <v>229</v>
      </c>
      <c r="B235">
        <v>7448</v>
      </c>
      <c r="C235" t="s">
        <v>153</v>
      </c>
      <c r="D235" t="str">
        <f>"201511039787"</f>
        <v>201511039787</v>
      </c>
      <c r="E235" t="s">
        <v>25</v>
      </c>
    </row>
    <row r="236" spans="1:5" ht="15">
      <c r="A236">
        <v>230</v>
      </c>
      <c r="B236">
        <v>7450</v>
      </c>
      <c r="C236" t="s">
        <v>74</v>
      </c>
      <c r="D236" t="str">
        <f>"201512001425"</f>
        <v>201512001425</v>
      </c>
      <c r="E236" t="s">
        <v>12</v>
      </c>
    </row>
    <row r="237" spans="1:5" ht="15">
      <c r="A237">
        <v>231</v>
      </c>
      <c r="B237">
        <v>7470</v>
      </c>
      <c r="C237" t="s">
        <v>116</v>
      </c>
      <c r="D237" t="str">
        <f>"201407000142"</f>
        <v>201407000142</v>
      </c>
      <c r="E237" t="s">
        <v>25</v>
      </c>
    </row>
    <row r="238" spans="1:5" ht="15">
      <c r="A238">
        <v>232</v>
      </c>
      <c r="B238">
        <v>7483</v>
      </c>
      <c r="C238" t="s">
        <v>128</v>
      </c>
      <c r="D238" t="str">
        <f>"201410000971"</f>
        <v>201410000971</v>
      </c>
      <c r="E238" t="s">
        <v>9</v>
      </c>
    </row>
    <row r="239" spans="1:5" ht="15">
      <c r="A239">
        <v>233</v>
      </c>
      <c r="B239">
        <v>7490</v>
      </c>
      <c r="C239" t="s">
        <v>19</v>
      </c>
      <c r="D239" t="str">
        <f>"201511029674"</f>
        <v>201511029674</v>
      </c>
      <c r="E239" t="s">
        <v>12</v>
      </c>
    </row>
    <row r="240" spans="1:5" ht="15">
      <c r="A240">
        <v>234</v>
      </c>
      <c r="B240">
        <v>7523</v>
      </c>
      <c r="C240" t="s">
        <v>258</v>
      </c>
      <c r="D240" t="str">
        <f>"201512002059"</f>
        <v>201512002059</v>
      </c>
      <c r="E240" t="s">
        <v>25</v>
      </c>
    </row>
    <row r="241" spans="1:5" ht="15">
      <c r="A241">
        <v>235</v>
      </c>
      <c r="B241">
        <v>7548</v>
      </c>
      <c r="C241" t="s">
        <v>162</v>
      </c>
      <c r="D241" t="str">
        <f>"201512002208"</f>
        <v>201512002208</v>
      </c>
      <c r="E241" t="s">
        <v>25</v>
      </c>
    </row>
    <row r="242" spans="1:5" ht="15">
      <c r="A242">
        <v>236</v>
      </c>
      <c r="B242">
        <v>7565</v>
      </c>
      <c r="C242" t="s">
        <v>389</v>
      </c>
      <c r="D242" t="str">
        <f>"201511040688"</f>
        <v>201511040688</v>
      </c>
      <c r="E242" t="s">
        <v>101</v>
      </c>
    </row>
    <row r="243" spans="1:5" ht="15">
      <c r="A243">
        <v>237</v>
      </c>
      <c r="B243">
        <v>7568</v>
      </c>
      <c r="C243" t="s">
        <v>269</v>
      </c>
      <c r="D243" t="str">
        <f>"201408000100"</f>
        <v>201408000100</v>
      </c>
      <c r="E243" t="s">
        <v>12</v>
      </c>
    </row>
    <row r="244" spans="1:5" ht="15">
      <c r="A244">
        <v>238</v>
      </c>
      <c r="B244">
        <v>7571</v>
      </c>
      <c r="C244" t="s">
        <v>369</v>
      </c>
      <c r="D244" t="str">
        <f>"201511014385"</f>
        <v>201511014385</v>
      </c>
      <c r="E244" t="s">
        <v>25</v>
      </c>
    </row>
    <row r="245" spans="1:5" ht="15">
      <c r="A245">
        <v>239</v>
      </c>
      <c r="B245">
        <v>7607</v>
      </c>
      <c r="C245" t="s">
        <v>60</v>
      </c>
      <c r="D245" t="str">
        <f>"201512001546"</f>
        <v>201512001546</v>
      </c>
      <c r="E245" t="s">
        <v>9</v>
      </c>
    </row>
    <row r="246" spans="1:5" ht="15">
      <c r="A246">
        <v>240</v>
      </c>
      <c r="B246">
        <v>7609</v>
      </c>
      <c r="C246" t="s">
        <v>79</v>
      </c>
      <c r="D246" t="str">
        <f>"201511023026"</f>
        <v>201511023026</v>
      </c>
      <c r="E246" t="s">
        <v>25</v>
      </c>
    </row>
    <row r="247" spans="1:5" ht="15">
      <c r="A247">
        <v>241</v>
      </c>
      <c r="B247">
        <v>7633</v>
      </c>
      <c r="C247" t="s">
        <v>167</v>
      </c>
      <c r="D247" t="str">
        <f>"201408000181"</f>
        <v>201408000181</v>
      </c>
      <c r="E247" t="s">
        <v>25</v>
      </c>
    </row>
    <row r="248" spans="1:5" ht="15">
      <c r="A248">
        <v>242</v>
      </c>
      <c r="B248">
        <v>7648</v>
      </c>
      <c r="C248" t="s">
        <v>35</v>
      </c>
      <c r="D248" t="str">
        <f>"201511032608"</f>
        <v>201511032608</v>
      </c>
      <c r="E248" t="s">
        <v>25</v>
      </c>
    </row>
    <row r="249" spans="1:5" ht="15">
      <c r="A249">
        <v>243</v>
      </c>
      <c r="B249">
        <v>7653</v>
      </c>
      <c r="C249" t="s">
        <v>245</v>
      </c>
      <c r="D249" t="str">
        <f>"201510002653"</f>
        <v>201510002653</v>
      </c>
      <c r="E249" t="s">
        <v>25</v>
      </c>
    </row>
    <row r="250" spans="1:5" ht="15">
      <c r="A250">
        <v>244</v>
      </c>
      <c r="B250">
        <v>7654</v>
      </c>
      <c r="C250" t="s">
        <v>395</v>
      </c>
      <c r="D250" t="str">
        <f>"201511041889"</f>
        <v>201511041889</v>
      </c>
      <c r="E250" t="s">
        <v>28</v>
      </c>
    </row>
    <row r="251" spans="1:5" ht="15">
      <c r="A251">
        <v>245</v>
      </c>
      <c r="B251">
        <v>7671</v>
      </c>
      <c r="C251" t="s">
        <v>339</v>
      </c>
      <c r="D251" t="str">
        <f>"201511043008"</f>
        <v>201511043008</v>
      </c>
      <c r="E251" t="s">
        <v>25</v>
      </c>
    </row>
    <row r="252" spans="1:5" ht="15">
      <c r="A252">
        <v>246</v>
      </c>
      <c r="B252">
        <v>7673</v>
      </c>
      <c r="C252" t="s">
        <v>227</v>
      </c>
      <c r="D252" t="str">
        <f>"201409000011"</f>
        <v>201409000011</v>
      </c>
      <c r="E252" t="s">
        <v>31</v>
      </c>
    </row>
    <row r="253" spans="1:5" ht="15">
      <c r="A253">
        <v>247</v>
      </c>
      <c r="B253">
        <v>7676</v>
      </c>
      <c r="C253" t="s">
        <v>138</v>
      </c>
      <c r="D253" t="str">
        <f>"201512002110"</f>
        <v>201512002110</v>
      </c>
      <c r="E253" t="s">
        <v>9</v>
      </c>
    </row>
    <row r="254" spans="1:5" ht="15">
      <c r="A254">
        <v>248</v>
      </c>
      <c r="B254">
        <v>7683</v>
      </c>
      <c r="C254" t="s">
        <v>24</v>
      </c>
      <c r="D254" t="str">
        <f>"201511038157"</f>
        <v>201511038157</v>
      </c>
      <c r="E254" t="s">
        <v>25</v>
      </c>
    </row>
    <row r="255" spans="1:5" ht="15">
      <c r="A255">
        <v>249</v>
      </c>
      <c r="B255">
        <v>7709</v>
      </c>
      <c r="C255" t="s">
        <v>346</v>
      </c>
      <c r="D255" t="str">
        <f>"201511036423"</f>
        <v>201511036423</v>
      </c>
      <c r="E255" t="s">
        <v>25</v>
      </c>
    </row>
    <row r="256" spans="1:5" ht="15">
      <c r="A256">
        <v>250</v>
      </c>
      <c r="B256">
        <v>7718</v>
      </c>
      <c r="C256" t="s">
        <v>131</v>
      </c>
      <c r="D256" t="str">
        <f>"201512004361"</f>
        <v>201512004361</v>
      </c>
      <c r="E256" t="s">
        <v>25</v>
      </c>
    </row>
    <row r="257" spans="1:5" ht="15">
      <c r="A257">
        <v>251</v>
      </c>
      <c r="B257">
        <v>7721</v>
      </c>
      <c r="C257" t="s">
        <v>42</v>
      </c>
      <c r="D257" t="str">
        <f>"201511019033"</f>
        <v>201511019033</v>
      </c>
      <c r="E257" t="s">
        <v>9</v>
      </c>
    </row>
    <row r="258" spans="1:5" ht="15">
      <c r="A258">
        <v>252</v>
      </c>
      <c r="B258">
        <v>7722</v>
      </c>
      <c r="C258" t="s">
        <v>58</v>
      </c>
      <c r="D258" t="str">
        <f>"201511020545"</f>
        <v>201511020545</v>
      </c>
      <c r="E258" t="s">
        <v>9</v>
      </c>
    </row>
    <row r="259" spans="1:5" ht="15">
      <c r="A259">
        <v>253</v>
      </c>
      <c r="B259">
        <v>7733</v>
      </c>
      <c r="C259" t="s">
        <v>194</v>
      </c>
      <c r="D259" t="str">
        <f>"201512002299"</f>
        <v>201512002299</v>
      </c>
      <c r="E259" t="s">
        <v>25</v>
      </c>
    </row>
    <row r="260" spans="1:5" ht="15">
      <c r="A260">
        <v>254</v>
      </c>
      <c r="B260">
        <v>7737</v>
      </c>
      <c r="C260" t="s">
        <v>225</v>
      </c>
      <c r="D260" t="str">
        <f>"200811001717"</f>
        <v>200811001717</v>
      </c>
      <c r="E260" t="s">
        <v>25</v>
      </c>
    </row>
    <row r="261" spans="1:5" ht="15">
      <c r="A261">
        <v>255</v>
      </c>
      <c r="B261">
        <v>7749</v>
      </c>
      <c r="C261" t="s">
        <v>331</v>
      </c>
      <c r="D261" t="str">
        <f>"200801009612"</f>
        <v>200801009612</v>
      </c>
      <c r="E261" t="s">
        <v>25</v>
      </c>
    </row>
    <row r="262" spans="1:5" ht="15">
      <c r="A262">
        <v>256</v>
      </c>
      <c r="B262">
        <v>7760</v>
      </c>
      <c r="C262" t="s">
        <v>136</v>
      </c>
      <c r="D262" t="str">
        <f>"201410009902"</f>
        <v>201410009902</v>
      </c>
      <c r="E262" t="s">
        <v>25</v>
      </c>
    </row>
    <row r="263" spans="1:5" ht="15">
      <c r="A263">
        <v>257</v>
      </c>
      <c r="B263">
        <v>7762</v>
      </c>
      <c r="C263" t="s">
        <v>332</v>
      </c>
      <c r="D263" t="str">
        <f>"201511042439"</f>
        <v>201511042439</v>
      </c>
      <c r="E263" t="s">
        <v>25</v>
      </c>
    </row>
    <row r="264" spans="1:5" ht="15">
      <c r="A264">
        <v>258</v>
      </c>
      <c r="B264">
        <v>7786</v>
      </c>
      <c r="C264" t="s">
        <v>203</v>
      </c>
      <c r="D264" t="str">
        <f>"201511022328"</f>
        <v>201511022328</v>
      </c>
      <c r="E264" t="s">
        <v>25</v>
      </c>
    </row>
    <row r="265" spans="1:5" ht="15">
      <c r="A265">
        <v>259</v>
      </c>
      <c r="B265">
        <v>7788</v>
      </c>
      <c r="C265" t="s">
        <v>146</v>
      </c>
      <c r="D265" t="str">
        <f>"201412006774"</f>
        <v>201412006774</v>
      </c>
      <c r="E265" t="s">
        <v>9</v>
      </c>
    </row>
    <row r="266" spans="1:5" ht="15">
      <c r="A266">
        <v>260</v>
      </c>
      <c r="B266">
        <v>7803</v>
      </c>
      <c r="C266" t="s">
        <v>76</v>
      </c>
      <c r="D266" t="str">
        <f>"201511037065"</f>
        <v>201511037065</v>
      </c>
      <c r="E266" t="s">
        <v>12</v>
      </c>
    </row>
    <row r="267" spans="1:5" ht="15">
      <c r="A267">
        <v>261</v>
      </c>
      <c r="B267">
        <v>7810</v>
      </c>
      <c r="C267" t="s">
        <v>228</v>
      </c>
      <c r="D267" t="str">
        <f>"201511030283"</f>
        <v>201511030283</v>
      </c>
      <c r="E267" t="s">
        <v>25</v>
      </c>
    </row>
    <row r="268" spans="1:5" ht="15">
      <c r="A268">
        <v>262</v>
      </c>
      <c r="B268">
        <v>7817</v>
      </c>
      <c r="C268" t="s">
        <v>363</v>
      </c>
      <c r="D268" t="str">
        <f>"201511042281"</f>
        <v>201511042281</v>
      </c>
      <c r="E268" t="s">
        <v>25</v>
      </c>
    </row>
    <row r="269" spans="1:5" ht="15">
      <c r="A269">
        <v>263</v>
      </c>
      <c r="B269">
        <v>7820</v>
      </c>
      <c r="C269" t="s">
        <v>422</v>
      </c>
      <c r="D269" t="str">
        <f>"201511031785"</f>
        <v>201511031785</v>
      </c>
      <c r="E269" t="s">
        <v>25</v>
      </c>
    </row>
    <row r="270" spans="1:5" ht="15">
      <c r="A270">
        <v>264</v>
      </c>
      <c r="B270">
        <v>7825</v>
      </c>
      <c r="C270" t="s">
        <v>54</v>
      </c>
      <c r="D270" t="str">
        <f>"201511041850"</f>
        <v>201511041850</v>
      </c>
      <c r="E270" t="s">
        <v>25</v>
      </c>
    </row>
    <row r="271" spans="1:5" ht="15">
      <c r="A271">
        <v>265</v>
      </c>
      <c r="B271">
        <v>7831</v>
      </c>
      <c r="C271" t="s">
        <v>424</v>
      </c>
      <c r="D271" t="str">
        <f>"201511030778"</f>
        <v>201511030778</v>
      </c>
      <c r="E271" t="s">
        <v>25</v>
      </c>
    </row>
    <row r="272" spans="1:5" ht="15">
      <c r="A272">
        <v>266</v>
      </c>
      <c r="B272">
        <v>7843</v>
      </c>
      <c r="C272" t="s">
        <v>147</v>
      </c>
      <c r="D272" t="str">
        <f>"201511042347"</f>
        <v>201511042347</v>
      </c>
      <c r="E272" t="s">
        <v>22</v>
      </c>
    </row>
    <row r="273" spans="1:5" ht="15">
      <c r="A273">
        <v>267</v>
      </c>
      <c r="B273">
        <v>7855</v>
      </c>
      <c r="C273" t="s">
        <v>96</v>
      </c>
      <c r="D273" t="str">
        <f>"201512000384"</f>
        <v>201512000384</v>
      </c>
      <c r="E273" t="s">
        <v>31</v>
      </c>
    </row>
    <row r="274" spans="1:5" ht="15">
      <c r="A274">
        <v>268</v>
      </c>
      <c r="B274">
        <v>7895</v>
      </c>
      <c r="C274" t="s">
        <v>210</v>
      </c>
      <c r="D274" t="str">
        <f>"201511043508"</f>
        <v>201511043508</v>
      </c>
      <c r="E274" t="s">
        <v>25</v>
      </c>
    </row>
    <row r="275" spans="1:5" ht="15">
      <c r="A275">
        <v>269</v>
      </c>
      <c r="B275">
        <v>7928</v>
      </c>
      <c r="C275" t="s">
        <v>383</v>
      </c>
      <c r="D275" t="str">
        <f>"201511043609"</f>
        <v>201511043609</v>
      </c>
      <c r="E275" t="s">
        <v>25</v>
      </c>
    </row>
    <row r="276" spans="1:5" ht="15">
      <c r="A276">
        <v>270</v>
      </c>
      <c r="B276">
        <v>7933</v>
      </c>
      <c r="C276" t="s">
        <v>406</v>
      </c>
      <c r="D276" t="str">
        <f>"201512000303"</f>
        <v>201512000303</v>
      </c>
      <c r="E276" t="s">
        <v>25</v>
      </c>
    </row>
    <row r="277" spans="1:5" ht="15">
      <c r="A277">
        <v>271</v>
      </c>
      <c r="B277">
        <v>7949</v>
      </c>
      <c r="C277" t="s">
        <v>319</v>
      </c>
      <c r="D277" t="str">
        <f>"201512001540"</f>
        <v>201512001540</v>
      </c>
      <c r="E277" t="s">
        <v>25</v>
      </c>
    </row>
    <row r="278" spans="1:5" ht="15">
      <c r="A278">
        <v>272</v>
      </c>
      <c r="B278">
        <v>7962</v>
      </c>
      <c r="C278" t="s">
        <v>139</v>
      </c>
      <c r="D278" t="str">
        <f>"201511036464"</f>
        <v>201511036464</v>
      </c>
      <c r="E278" t="str">
        <f>"008"</f>
        <v>008</v>
      </c>
    </row>
    <row r="279" spans="1:5" ht="15">
      <c r="A279">
        <v>273</v>
      </c>
      <c r="B279">
        <v>7970</v>
      </c>
      <c r="C279" t="s">
        <v>230</v>
      </c>
      <c r="D279" t="str">
        <f>"201511031167"</f>
        <v>201511031167</v>
      </c>
      <c r="E279" t="s">
        <v>101</v>
      </c>
    </row>
    <row r="280" spans="1:5" ht="15">
      <c r="A280">
        <v>274</v>
      </c>
      <c r="B280">
        <v>7983</v>
      </c>
      <c r="C280" t="s">
        <v>311</v>
      </c>
      <c r="D280" t="str">
        <f>"201406017635"</f>
        <v>201406017635</v>
      </c>
      <c r="E280" t="s">
        <v>25</v>
      </c>
    </row>
    <row r="281" spans="1:5" ht="15">
      <c r="A281">
        <v>275</v>
      </c>
      <c r="B281">
        <v>7999</v>
      </c>
      <c r="C281" t="s">
        <v>133</v>
      </c>
      <c r="D281" t="str">
        <f>"200804000208"</f>
        <v>200804000208</v>
      </c>
      <c r="E281" t="s">
        <v>25</v>
      </c>
    </row>
    <row r="282" spans="1:5" ht="15">
      <c r="A282">
        <v>276</v>
      </c>
      <c r="B282">
        <v>8010</v>
      </c>
      <c r="C282" t="s">
        <v>223</v>
      </c>
      <c r="D282" t="str">
        <f>"201511042436"</f>
        <v>201511042436</v>
      </c>
      <c r="E282" t="s">
        <v>9</v>
      </c>
    </row>
    <row r="283" spans="1:5" ht="15">
      <c r="A283">
        <v>277</v>
      </c>
      <c r="B283">
        <v>8012</v>
      </c>
      <c r="C283" t="s">
        <v>425</v>
      </c>
      <c r="D283" t="str">
        <f>"201512003897"</f>
        <v>201512003897</v>
      </c>
      <c r="E283" t="s">
        <v>25</v>
      </c>
    </row>
    <row r="284" spans="1:5" ht="15">
      <c r="A284">
        <v>278</v>
      </c>
      <c r="B284">
        <v>8019</v>
      </c>
      <c r="C284" t="s">
        <v>145</v>
      </c>
      <c r="D284" t="str">
        <f>"201512002371"</f>
        <v>201512002371</v>
      </c>
      <c r="E284" t="s">
        <v>9</v>
      </c>
    </row>
    <row r="285" spans="1:5" ht="15">
      <c r="A285">
        <v>279</v>
      </c>
      <c r="B285">
        <v>8024</v>
      </c>
      <c r="C285" t="s">
        <v>381</v>
      </c>
      <c r="D285" t="str">
        <f>"201512004363"</f>
        <v>201512004363</v>
      </c>
      <c r="E285" t="s">
        <v>25</v>
      </c>
    </row>
    <row r="286" spans="1:5" ht="15">
      <c r="A286">
        <v>280</v>
      </c>
      <c r="B286">
        <v>8026</v>
      </c>
      <c r="C286" t="s">
        <v>111</v>
      </c>
      <c r="D286" t="str">
        <f>"201506001048"</f>
        <v>201506001048</v>
      </c>
      <c r="E286" t="s">
        <v>25</v>
      </c>
    </row>
    <row r="287" spans="1:5" ht="15">
      <c r="A287">
        <v>281</v>
      </c>
      <c r="B287">
        <v>8028</v>
      </c>
      <c r="C287" t="s">
        <v>370</v>
      </c>
      <c r="D287" t="str">
        <f>"201511042346"</f>
        <v>201511042346</v>
      </c>
      <c r="E287" t="s">
        <v>25</v>
      </c>
    </row>
    <row r="288" spans="1:5" ht="15">
      <c r="A288">
        <v>282</v>
      </c>
      <c r="B288">
        <v>8034</v>
      </c>
      <c r="C288" t="s">
        <v>411</v>
      </c>
      <c r="D288" t="str">
        <f>"201512004866"</f>
        <v>201512004866</v>
      </c>
      <c r="E288" t="s">
        <v>25</v>
      </c>
    </row>
    <row r="289" spans="1:5" ht="15">
      <c r="A289">
        <v>283</v>
      </c>
      <c r="B289">
        <v>8045</v>
      </c>
      <c r="C289" t="s">
        <v>88</v>
      </c>
      <c r="D289" t="str">
        <f>"201503000142"</f>
        <v>201503000142</v>
      </c>
      <c r="E289" t="s">
        <v>25</v>
      </c>
    </row>
    <row r="290" spans="1:5" ht="15">
      <c r="A290">
        <v>284</v>
      </c>
      <c r="B290">
        <v>8056</v>
      </c>
      <c r="C290" t="s">
        <v>404</v>
      </c>
      <c r="D290" t="str">
        <f>"201512001623"</f>
        <v>201512001623</v>
      </c>
      <c r="E290" t="s">
        <v>25</v>
      </c>
    </row>
    <row r="291" spans="1:5" ht="15">
      <c r="A291">
        <v>285</v>
      </c>
      <c r="B291">
        <v>8057</v>
      </c>
      <c r="C291" t="s">
        <v>300</v>
      </c>
      <c r="D291" t="str">
        <f>"201511036618"</f>
        <v>201511036618</v>
      </c>
      <c r="E291" t="s">
        <v>301</v>
      </c>
    </row>
    <row r="292" spans="1:5" ht="15">
      <c r="A292">
        <v>286</v>
      </c>
      <c r="B292">
        <v>8075</v>
      </c>
      <c r="C292" t="s">
        <v>41</v>
      </c>
      <c r="D292" t="str">
        <f>"201511040371"</f>
        <v>201511040371</v>
      </c>
      <c r="E292" t="s">
        <v>31</v>
      </c>
    </row>
    <row r="293" spans="1:5" ht="15">
      <c r="A293">
        <v>287</v>
      </c>
      <c r="B293">
        <v>8079</v>
      </c>
      <c r="C293" t="s">
        <v>188</v>
      </c>
      <c r="D293" t="str">
        <f>"201512004797"</f>
        <v>201512004797</v>
      </c>
      <c r="E293" t="s">
        <v>25</v>
      </c>
    </row>
    <row r="294" spans="1:5" ht="15">
      <c r="A294">
        <v>288</v>
      </c>
      <c r="B294">
        <v>8105</v>
      </c>
      <c r="C294" t="s">
        <v>247</v>
      </c>
      <c r="D294" t="str">
        <f>"201512002389"</f>
        <v>201512002389</v>
      </c>
      <c r="E294" t="s">
        <v>25</v>
      </c>
    </row>
    <row r="295" spans="1:5" ht="15">
      <c r="A295">
        <v>289</v>
      </c>
      <c r="B295">
        <v>8107</v>
      </c>
      <c r="C295">
        <v>1421309</v>
      </c>
      <c r="D295" t="str">
        <f>"201512000904"</f>
        <v>201512000904</v>
      </c>
      <c r="E295" t="s">
        <v>12</v>
      </c>
    </row>
    <row r="296" spans="1:5" ht="15">
      <c r="A296">
        <v>290</v>
      </c>
      <c r="B296">
        <v>8116</v>
      </c>
      <c r="C296" t="s">
        <v>91</v>
      </c>
      <c r="D296" t="str">
        <f>"201511034872"</f>
        <v>201511034872</v>
      </c>
      <c r="E296" t="s">
        <v>28</v>
      </c>
    </row>
    <row r="297" spans="1:5" ht="15">
      <c r="A297">
        <v>291</v>
      </c>
      <c r="B297">
        <v>8120</v>
      </c>
      <c r="C297" t="s">
        <v>419</v>
      </c>
      <c r="D297" t="str">
        <f>"201511042690"</f>
        <v>201511042690</v>
      </c>
      <c r="E297" t="s">
        <v>22</v>
      </c>
    </row>
    <row r="298" spans="1:5" ht="15">
      <c r="A298">
        <v>292</v>
      </c>
      <c r="B298">
        <v>8122</v>
      </c>
      <c r="C298" t="s">
        <v>102</v>
      </c>
      <c r="D298" t="str">
        <f>"201512004294"</f>
        <v>201512004294</v>
      </c>
      <c r="E298" t="s">
        <v>25</v>
      </c>
    </row>
    <row r="299" spans="1:5" ht="15">
      <c r="A299">
        <v>293</v>
      </c>
      <c r="B299">
        <v>8123</v>
      </c>
      <c r="C299" t="s">
        <v>65</v>
      </c>
      <c r="D299" t="str">
        <f>"201511006781"</f>
        <v>201511006781</v>
      </c>
      <c r="E299" t="s">
        <v>25</v>
      </c>
    </row>
    <row r="300" spans="1:5" ht="15">
      <c r="A300">
        <v>294</v>
      </c>
      <c r="B300">
        <v>8139</v>
      </c>
      <c r="C300" t="s">
        <v>155</v>
      </c>
      <c r="D300" t="str">
        <f>"201511033850"</f>
        <v>201511033850</v>
      </c>
      <c r="E300" t="s">
        <v>12</v>
      </c>
    </row>
    <row r="301" spans="1:5" ht="15">
      <c r="A301">
        <v>295</v>
      </c>
      <c r="B301">
        <v>8140</v>
      </c>
      <c r="C301" t="s">
        <v>53</v>
      </c>
      <c r="D301" t="str">
        <f>"201511031769"</f>
        <v>201511031769</v>
      </c>
      <c r="E301" t="s">
        <v>25</v>
      </c>
    </row>
    <row r="302" spans="1:5" ht="15">
      <c r="A302">
        <v>296</v>
      </c>
      <c r="B302">
        <v>8147</v>
      </c>
      <c r="C302" t="s">
        <v>347</v>
      </c>
      <c r="D302" t="str">
        <f>"201511043619"</f>
        <v>201511043619</v>
      </c>
      <c r="E302" t="s">
        <v>25</v>
      </c>
    </row>
    <row r="303" spans="1:5" ht="15">
      <c r="A303">
        <v>297</v>
      </c>
      <c r="B303">
        <v>8149</v>
      </c>
      <c r="C303" t="s">
        <v>232</v>
      </c>
      <c r="D303" t="str">
        <f>"201407000085"</f>
        <v>201407000085</v>
      </c>
      <c r="E303" t="s">
        <v>25</v>
      </c>
    </row>
    <row r="304" spans="1:5" ht="15">
      <c r="A304">
        <v>298</v>
      </c>
      <c r="B304">
        <v>8150</v>
      </c>
      <c r="C304" t="s">
        <v>37</v>
      </c>
      <c r="D304" t="str">
        <f>"201512001955"</f>
        <v>201512001955</v>
      </c>
      <c r="E304" t="s">
        <v>9</v>
      </c>
    </row>
    <row r="305" spans="1:5" ht="15">
      <c r="A305">
        <v>299</v>
      </c>
      <c r="B305">
        <v>8161</v>
      </c>
      <c r="C305" t="s">
        <v>99</v>
      </c>
      <c r="D305" t="str">
        <f>"201511040581"</f>
        <v>201511040581</v>
      </c>
      <c r="E305" t="s">
        <v>25</v>
      </c>
    </row>
    <row r="306" spans="1:5" ht="15">
      <c r="A306">
        <v>300</v>
      </c>
      <c r="B306">
        <v>8185</v>
      </c>
      <c r="C306" t="s">
        <v>246</v>
      </c>
      <c r="D306" t="str">
        <f>"201511027003"</f>
        <v>201511027003</v>
      </c>
      <c r="E306" t="s">
        <v>9</v>
      </c>
    </row>
    <row r="307" spans="1:5" ht="15">
      <c r="A307">
        <v>301</v>
      </c>
      <c r="B307">
        <v>8222</v>
      </c>
      <c r="C307" t="s">
        <v>59</v>
      </c>
      <c r="D307" t="str">
        <f>"201511039443"</f>
        <v>201511039443</v>
      </c>
      <c r="E307" t="str">
        <f>"008"</f>
        <v>008</v>
      </c>
    </row>
    <row r="308" spans="1:5" ht="15">
      <c r="A308">
        <v>302</v>
      </c>
      <c r="B308">
        <v>8223</v>
      </c>
      <c r="C308" t="s">
        <v>259</v>
      </c>
      <c r="D308" t="str">
        <f>"201511037389"</f>
        <v>201511037389</v>
      </c>
      <c r="E308" t="s">
        <v>12</v>
      </c>
    </row>
    <row r="309" spans="1:5" ht="15">
      <c r="A309">
        <v>303</v>
      </c>
      <c r="B309">
        <v>8232</v>
      </c>
      <c r="C309" t="s">
        <v>184</v>
      </c>
      <c r="D309" t="str">
        <f>"201402008565"</f>
        <v>201402008565</v>
      </c>
      <c r="E309" t="s">
        <v>22</v>
      </c>
    </row>
    <row r="310" spans="1:5" ht="15">
      <c r="A310">
        <v>304</v>
      </c>
      <c r="B310">
        <v>8242</v>
      </c>
      <c r="C310" t="s">
        <v>327</v>
      </c>
      <c r="D310" t="str">
        <f>"201510002976"</f>
        <v>201510002976</v>
      </c>
      <c r="E310" t="s">
        <v>9</v>
      </c>
    </row>
    <row r="311" spans="1:5" ht="15">
      <c r="A311">
        <v>305</v>
      </c>
      <c r="B311">
        <v>8248</v>
      </c>
      <c r="C311" t="s">
        <v>413</v>
      </c>
      <c r="D311" t="str">
        <f>"201512001631"</f>
        <v>201512001631</v>
      </c>
      <c r="E311" t="s">
        <v>31</v>
      </c>
    </row>
    <row r="312" spans="1:5" ht="15">
      <c r="A312">
        <v>306</v>
      </c>
      <c r="B312">
        <v>8265</v>
      </c>
      <c r="C312" t="s">
        <v>282</v>
      </c>
      <c r="D312" t="str">
        <f>"201410001733"</f>
        <v>201410001733</v>
      </c>
      <c r="E312" t="s">
        <v>12</v>
      </c>
    </row>
    <row r="313" spans="1:5" ht="15">
      <c r="A313">
        <v>307</v>
      </c>
      <c r="B313">
        <v>8278</v>
      </c>
      <c r="C313" t="s">
        <v>129</v>
      </c>
      <c r="D313" t="str">
        <f>"201512002168"</f>
        <v>201512002168</v>
      </c>
      <c r="E313" t="s">
        <v>25</v>
      </c>
    </row>
    <row r="314" spans="1:5" ht="15">
      <c r="A314">
        <v>308</v>
      </c>
      <c r="B314">
        <v>8287</v>
      </c>
      <c r="C314" t="s">
        <v>251</v>
      </c>
      <c r="D314" t="str">
        <f>"201511035778"</f>
        <v>201511035778</v>
      </c>
      <c r="E314" t="s">
        <v>25</v>
      </c>
    </row>
    <row r="315" spans="1:5" ht="15">
      <c r="A315">
        <v>309</v>
      </c>
      <c r="B315">
        <v>8298</v>
      </c>
      <c r="C315" t="s">
        <v>244</v>
      </c>
      <c r="D315" t="str">
        <f>"201512001791"</f>
        <v>201512001791</v>
      </c>
      <c r="E315" t="s">
        <v>25</v>
      </c>
    </row>
    <row r="316" spans="1:5" ht="15">
      <c r="A316">
        <v>310</v>
      </c>
      <c r="B316">
        <v>8314</v>
      </c>
      <c r="C316" t="s">
        <v>277</v>
      </c>
      <c r="D316" t="str">
        <f>"201511019467"</f>
        <v>201511019467</v>
      </c>
      <c r="E316" t="s">
        <v>25</v>
      </c>
    </row>
    <row r="317" spans="1:5" ht="15">
      <c r="A317">
        <v>311</v>
      </c>
      <c r="B317">
        <v>8323</v>
      </c>
      <c r="C317" t="s">
        <v>69</v>
      </c>
      <c r="D317" t="str">
        <f>"201511028045"</f>
        <v>201511028045</v>
      </c>
      <c r="E317" t="s">
        <v>12</v>
      </c>
    </row>
    <row r="318" spans="1:5" ht="15">
      <c r="A318">
        <v>312</v>
      </c>
      <c r="B318">
        <v>8353</v>
      </c>
      <c r="C318" t="s">
        <v>77</v>
      </c>
      <c r="D318" t="str">
        <f>"201512002955"</f>
        <v>201512002955</v>
      </c>
      <c r="E318" t="s">
        <v>12</v>
      </c>
    </row>
    <row r="319" spans="1:5" ht="15">
      <c r="A319">
        <v>313</v>
      </c>
      <c r="B319">
        <v>8357</v>
      </c>
      <c r="C319" t="s">
        <v>18</v>
      </c>
      <c r="D319" t="str">
        <f>"201512002787"</f>
        <v>201512002787</v>
      </c>
      <c r="E319" t="str">
        <f>"008"</f>
        <v>008</v>
      </c>
    </row>
    <row r="320" spans="1:5" ht="15">
      <c r="A320">
        <v>314</v>
      </c>
      <c r="B320">
        <v>8364</v>
      </c>
      <c r="C320" t="s">
        <v>374</v>
      </c>
      <c r="D320" t="str">
        <f>"201511043001"</f>
        <v>201511043001</v>
      </c>
      <c r="E320" t="s">
        <v>25</v>
      </c>
    </row>
    <row r="321" spans="1:5" ht="15">
      <c r="A321">
        <v>315</v>
      </c>
      <c r="B321">
        <v>8365</v>
      </c>
      <c r="C321" t="s">
        <v>106</v>
      </c>
      <c r="D321" t="str">
        <f>"200801009506"</f>
        <v>200801009506</v>
      </c>
      <c r="E321" t="s">
        <v>9</v>
      </c>
    </row>
    <row r="322" spans="1:5" ht="15">
      <c r="A322">
        <v>316</v>
      </c>
      <c r="B322">
        <v>8381</v>
      </c>
      <c r="C322" t="s">
        <v>168</v>
      </c>
      <c r="D322" t="str">
        <f>"201511026222"</f>
        <v>201511026222</v>
      </c>
      <c r="E322" t="s">
        <v>12</v>
      </c>
    </row>
    <row r="323" spans="1:5" ht="15">
      <c r="A323">
        <v>317</v>
      </c>
      <c r="B323">
        <v>8386</v>
      </c>
      <c r="C323" t="s">
        <v>303</v>
      </c>
      <c r="D323" t="str">
        <f>"201511027927"</f>
        <v>201511027927</v>
      </c>
      <c r="E323" t="s">
        <v>25</v>
      </c>
    </row>
    <row r="324" spans="1:5" ht="15">
      <c r="A324">
        <v>318</v>
      </c>
      <c r="B324">
        <v>8387</v>
      </c>
      <c r="C324" t="s">
        <v>388</v>
      </c>
      <c r="D324" t="str">
        <f>"201511027419"</f>
        <v>201511027419</v>
      </c>
      <c r="E324" t="s">
        <v>25</v>
      </c>
    </row>
    <row r="325" spans="1:5" ht="15">
      <c r="A325">
        <v>319</v>
      </c>
      <c r="B325">
        <v>8405</v>
      </c>
      <c r="C325" t="s">
        <v>39</v>
      </c>
      <c r="D325" t="str">
        <f>"201511027142"</f>
        <v>201511027142</v>
      </c>
      <c r="E325" t="s">
        <v>14</v>
      </c>
    </row>
    <row r="326" spans="1:5" ht="15">
      <c r="A326">
        <v>320</v>
      </c>
      <c r="B326">
        <v>8413</v>
      </c>
      <c r="C326" t="s">
        <v>321</v>
      </c>
      <c r="D326" t="str">
        <f>"201511027815"</f>
        <v>201511027815</v>
      </c>
      <c r="E326" t="s">
        <v>14</v>
      </c>
    </row>
    <row r="327" spans="1:5" ht="15">
      <c r="A327">
        <v>321</v>
      </c>
      <c r="B327">
        <v>8428</v>
      </c>
      <c r="C327" t="s">
        <v>161</v>
      </c>
      <c r="D327" t="str">
        <f>"201412002472"</f>
        <v>201412002472</v>
      </c>
      <c r="E327" t="s">
        <v>12</v>
      </c>
    </row>
    <row r="328" spans="1:5" ht="15">
      <c r="A328">
        <v>322</v>
      </c>
      <c r="B328">
        <v>8440</v>
      </c>
      <c r="C328" t="s">
        <v>254</v>
      </c>
      <c r="D328" t="str">
        <f>"201510004960"</f>
        <v>201510004960</v>
      </c>
      <c r="E328" t="str">
        <f>"007"</f>
        <v>007</v>
      </c>
    </row>
    <row r="329" spans="1:5" ht="15">
      <c r="A329">
        <v>323</v>
      </c>
      <c r="B329">
        <v>8449</v>
      </c>
      <c r="C329" t="s">
        <v>291</v>
      </c>
      <c r="D329" t="str">
        <f>"201511005330"</f>
        <v>201511005330</v>
      </c>
      <c r="E329" t="s">
        <v>9</v>
      </c>
    </row>
    <row r="330" spans="1:5" ht="15">
      <c r="A330">
        <v>324</v>
      </c>
      <c r="B330">
        <v>8482</v>
      </c>
      <c r="C330" t="s">
        <v>286</v>
      </c>
      <c r="D330" t="str">
        <f>"201511018114"</f>
        <v>201511018114</v>
      </c>
      <c r="E330" t="s">
        <v>9</v>
      </c>
    </row>
    <row r="331" spans="1:5" ht="15">
      <c r="A331">
        <v>325</v>
      </c>
      <c r="B331">
        <v>8494</v>
      </c>
      <c r="C331" t="s">
        <v>281</v>
      </c>
      <c r="D331" t="str">
        <f>"201502003349"</f>
        <v>201502003349</v>
      </c>
      <c r="E331" t="s">
        <v>12</v>
      </c>
    </row>
    <row r="332" spans="1:5" ht="15">
      <c r="A332">
        <v>326</v>
      </c>
      <c r="B332">
        <v>8522</v>
      </c>
      <c r="C332" t="s">
        <v>337</v>
      </c>
      <c r="D332" t="str">
        <f>"201511020737"</f>
        <v>201511020737</v>
      </c>
      <c r="E332" t="str">
        <f>"005"</f>
        <v>005</v>
      </c>
    </row>
    <row r="333" spans="1:5" ht="15">
      <c r="A333">
        <v>327</v>
      </c>
      <c r="B333">
        <v>8532</v>
      </c>
      <c r="C333" t="s">
        <v>265</v>
      </c>
      <c r="D333" t="str">
        <f>"200712004263"</f>
        <v>200712004263</v>
      </c>
      <c r="E333" t="s">
        <v>25</v>
      </c>
    </row>
    <row r="334" spans="1:5" ht="15">
      <c r="A334">
        <v>328</v>
      </c>
      <c r="B334">
        <v>8539</v>
      </c>
      <c r="C334" t="s">
        <v>47</v>
      </c>
      <c r="D334" t="str">
        <f>"201310000010"</f>
        <v>201310000010</v>
      </c>
      <c r="E334" t="s">
        <v>12</v>
      </c>
    </row>
    <row r="335" spans="1:5" ht="15">
      <c r="A335">
        <v>329</v>
      </c>
      <c r="B335">
        <v>8573</v>
      </c>
      <c r="C335" t="s">
        <v>13</v>
      </c>
      <c r="D335" t="str">
        <f>"201510003660"</f>
        <v>201510003660</v>
      </c>
      <c r="E335" t="s">
        <v>14</v>
      </c>
    </row>
    <row r="336" spans="1:5" ht="15">
      <c r="A336">
        <v>330</v>
      </c>
      <c r="B336">
        <v>8579</v>
      </c>
      <c r="C336" t="s">
        <v>351</v>
      </c>
      <c r="D336" t="str">
        <f>"201511018579"</f>
        <v>201511018579</v>
      </c>
      <c r="E336" t="s">
        <v>9</v>
      </c>
    </row>
    <row r="337" spans="1:5" ht="15">
      <c r="A337">
        <v>331</v>
      </c>
      <c r="B337">
        <v>8581</v>
      </c>
      <c r="C337" t="s">
        <v>216</v>
      </c>
      <c r="D337" t="str">
        <f>"201511025062"</f>
        <v>201511025062</v>
      </c>
      <c r="E337" t="s">
        <v>16</v>
      </c>
    </row>
    <row r="338" spans="1:5" ht="15">
      <c r="A338">
        <v>332</v>
      </c>
      <c r="B338">
        <v>8584</v>
      </c>
      <c r="C338" t="s">
        <v>295</v>
      </c>
      <c r="D338" t="str">
        <f>"201510003594"</f>
        <v>201510003594</v>
      </c>
      <c r="E338" t="s">
        <v>104</v>
      </c>
    </row>
    <row r="339" spans="1:5" ht="15">
      <c r="A339">
        <v>333</v>
      </c>
      <c r="B339">
        <v>8609</v>
      </c>
      <c r="C339" t="s">
        <v>119</v>
      </c>
      <c r="D339" t="str">
        <f>"201511028988"</f>
        <v>201511028988</v>
      </c>
      <c r="E339" t="s">
        <v>14</v>
      </c>
    </row>
    <row r="340" spans="1:5" ht="15">
      <c r="A340">
        <v>334</v>
      </c>
      <c r="B340">
        <v>8624</v>
      </c>
      <c r="C340" t="s">
        <v>46</v>
      </c>
      <c r="D340" t="str">
        <f>"201511027991"</f>
        <v>201511027991</v>
      </c>
      <c r="E340" t="s">
        <v>25</v>
      </c>
    </row>
    <row r="341" spans="1:5" ht="15">
      <c r="A341">
        <v>335</v>
      </c>
      <c r="B341">
        <v>8635</v>
      </c>
      <c r="C341" t="s">
        <v>100</v>
      </c>
      <c r="D341" t="str">
        <f>"201511018340"</f>
        <v>201511018340</v>
      </c>
      <c r="E341" t="s">
        <v>101</v>
      </c>
    </row>
    <row r="342" spans="1:5" ht="15">
      <c r="A342">
        <v>336</v>
      </c>
      <c r="B342">
        <v>8647</v>
      </c>
      <c r="C342" t="s">
        <v>209</v>
      </c>
      <c r="D342" t="str">
        <f>"201511026826"</f>
        <v>201511026826</v>
      </c>
      <c r="E342" t="s">
        <v>25</v>
      </c>
    </row>
    <row r="343" spans="1:5" ht="15">
      <c r="A343">
        <v>337</v>
      </c>
      <c r="B343">
        <v>8653</v>
      </c>
      <c r="C343" t="s">
        <v>132</v>
      </c>
      <c r="D343" t="str">
        <f>"201511026278"</f>
        <v>201511026278</v>
      </c>
      <c r="E343" t="s">
        <v>25</v>
      </c>
    </row>
    <row r="344" spans="1:5" ht="15">
      <c r="A344">
        <v>338</v>
      </c>
      <c r="B344">
        <v>8671</v>
      </c>
      <c r="C344" t="s">
        <v>191</v>
      </c>
      <c r="D344" t="str">
        <f>"201511004401"</f>
        <v>201511004401</v>
      </c>
      <c r="E344" t="s">
        <v>16</v>
      </c>
    </row>
    <row r="345" spans="1:5" ht="15">
      <c r="A345">
        <v>339</v>
      </c>
      <c r="B345">
        <v>8673</v>
      </c>
      <c r="C345" t="s">
        <v>398</v>
      </c>
      <c r="D345" t="str">
        <f>"201510003537"</f>
        <v>201510003537</v>
      </c>
      <c r="E345" t="s">
        <v>12</v>
      </c>
    </row>
    <row r="346" spans="1:5" ht="15">
      <c r="A346">
        <v>340</v>
      </c>
      <c r="B346">
        <v>8691</v>
      </c>
      <c r="C346" t="s">
        <v>328</v>
      </c>
      <c r="D346" t="str">
        <f>"201411000307"</f>
        <v>201411000307</v>
      </c>
      <c r="E346" t="s">
        <v>25</v>
      </c>
    </row>
    <row r="347" spans="1:5" ht="15">
      <c r="A347">
        <v>341</v>
      </c>
      <c r="B347">
        <v>8736</v>
      </c>
      <c r="C347" t="s">
        <v>148</v>
      </c>
      <c r="D347" t="str">
        <f>"201511004914"</f>
        <v>201511004914</v>
      </c>
      <c r="E347" t="s">
        <v>16</v>
      </c>
    </row>
    <row r="348" spans="1:5" ht="15">
      <c r="A348">
        <v>342</v>
      </c>
      <c r="B348">
        <v>8739</v>
      </c>
      <c r="C348" t="s">
        <v>63</v>
      </c>
      <c r="D348" t="str">
        <f>"201406012939"</f>
        <v>201406012939</v>
      </c>
      <c r="E348" t="s">
        <v>25</v>
      </c>
    </row>
    <row r="349" spans="1:5" ht="15">
      <c r="A349">
        <v>343</v>
      </c>
      <c r="B349">
        <v>8745</v>
      </c>
      <c r="C349" t="s">
        <v>333</v>
      </c>
      <c r="D349" t="str">
        <f>"201402010697"</f>
        <v>201402010697</v>
      </c>
      <c r="E349" t="s">
        <v>22</v>
      </c>
    </row>
    <row r="350" spans="1:5" ht="15">
      <c r="A350">
        <v>344</v>
      </c>
      <c r="B350">
        <v>8746</v>
      </c>
      <c r="C350" t="s">
        <v>243</v>
      </c>
      <c r="D350" t="str">
        <f>"201511026283"</f>
        <v>201511026283</v>
      </c>
      <c r="E350" t="s">
        <v>25</v>
      </c>
    </row>
    <row r="351" spans="1:5" ht="15">
      <c r="A351">
        <v>345</v>
      </c>
      <c r="B351">
        <v>8763</v>
      </c>
      <c r="C351" t="s">
        <v>159</v>
      </c>
      <c r="D351" t="str">
        <f>"201511031406"</f>
        <v>201511031406</v>
      </c>
      <c r="E351" t="s">
        <v>160</v>
      </c>
    </row>
    <row r="352" spans="1:5" ht="15">
      <c r="A352">
        <v>346</v>
      </c>
      <c r="B352">
        <v>8764</v>
      </c>
      <c r="C352" t="s">
        <v>356</v>
      </c>
      <c r="D352" t="str">
        <f>"201510004839"</f>
        <v>201510004839</v>
      </c>
      <c r="E352" t="s">
        <v>14</v>
      </c>
    </row>
    <row r="353" spans="1:5" ht="15">
      <c r="A353">
        <v>347</v>
      </c>
      <c r="B353">
        <v>8801</v>
      </c>
      <c r="C353" t="s">
        <v>275</v>
      </c>
      <c r="D353" t="str">
        <f>"201511030877"</f>
        <v>201511030877</v>
      </c>
      <c r="E353" t="s">
        <v>14</v>
      </c>
    </row>
    <row r="354" spans="1:5" ht="15">
      <c r="A354">
        <v>348</v>
      </c>
      <c r="B354">
        <v>8866</v>
      </c>
      <c r="C354" t="s">
        <v>103</v>
      </c>
      <c r="D354" t="str">
        <f>"201511028116"</f>
        <v>201511028116</v>
      </c>
      <c r="E354" t="s">
        <v>104</v>
      </c>
    </row>
    <row r="355" spans="1:5" ht="15">
      <c r="A355">
        <v>349</v>
      </c>
      <c r="B355">
        <v>8914</v>
      </c>
      <c r="C355" t="s">
        <v>377</v>
      </c>
      <c r="D355" t="str">
        <f>"201511009001"</f>
        <v>201511009001</v>
      </c>
      <c r="E355" t="s">
        <v>28</v>
      </c>
    </row>
    <row r="356" spans="1:5" ht="15">
      <c r="A356">
        <v>350</v>
      </c>
      <c r="B356">
        <v>8923</v>
      </c>
      <c r="C356" t="s">
        <v>393</v>
      </c>
      <c r="D356" t="str">
        <f>"201511013955"</f>
        <v>201511013955</v>
      </c>
      <c r="E356" t="s">
        <v>16</v>
      </c>
    </row>
    <row r="357" spans="1:5" ht="15">
      <c r="A357">
        <v>351</v>
      </c>
      <c r="B357">
        <v>8925</v>
      </c>
      <c r="C357" t="s">
        <v>199</v>
      </c>
      <c r="D357" t="str">
        <f>"201511027602"</f>
        <v>201511027602</v>
      </c>
      <c r="E357" t="s">
        <v>152</v>
      </c>
    </row>
    <row r="358" spans="1:5" ht="15">
      <c r="A358">
        <v>352</v>
      </c>
      <c r="B358">
        <v>8955</v>
      </c>
      <c r="C358" t="s">
        <v>134</v>
      </c>
      <c r="D358" t="str">
        <f>"201510003495"</f>
        <v>201510003495</v>
      </c>
      <c r="E358" t="s">
        <v>16</v>
      </c>
    </row>
    <row r="359" spans="1:5" ht="15">
      <c r="A359">
        <v>353</v>
      </c>
      <c r="B359">
        <v>8998</v>
      </c>
      <c r="C359" t="s">
        <v>180</v>
      </c>
      <c r="D359" t="str">
        <f>"201511026217"</f>
        <v>201511026217</v>
      </c>
      <c r="E359" t="s">
        <v>12</v>
      </c>
    </row>
    <row r="360" spans="1:5" ht="15">
      <c r="A360">
        <v>354</v>
      </c>
      <c r="B360">
        <v>9003</v>
      </c>
      <c r="C360" t="s">
        <v>50</v>
      </c>
      <c r="D360" t="str">
        <f>"201510004639"</f>
        <v>201510004639</v>
      </c>
      <c r="E360" t="s">
        <v>12</v>
      </c>
    </row>
    <row r="361" spans="1:5" ht="15">
      <c r="A361">
        <v>355</v>
      </c>
      <c r="B361">
        <v>9012</v>
      </c>
      <c r="C361" t="s">
        <v>206</v>
      </c>
      <c r="D361" t="str">
        <f>"201511027287"</f>
        <v>201511027287</v>
      </c>
      <c r="E361" t="s">
        <v>25</v>
      </c>
    </row>
    <row r="362" spans="1:5" ht="15">
      <c r="A362">
        <v>356</v>
      </c>
      <c r="B362">
        <v>9014</v>
      </c>
      <c r="C362" t="s">
        <v>156</v>
      </c>
      <c r="D362" t="str">
        <f>"201409003790"</f>
        <v>201409003790</v>
      </c>
      <c r="E362" t="s">
        <v>25</v>
      </c>
    </row>
    <row r="363" spans="1:5" ht="15">
      <c r="A363">
        <v>357</v>
      </c>
      <c r="B363">
        <v>9015</v>
      </c>
      <c r="C363" t="s">
        <v>218</v>
      </c>
      <c r="D363" t="str">
        <f>"201510001899"</f>
        <v>201510001899</v>
      </c>
      <c r="E363" t="s">
        <v>9</v>
      </c>
    </row>
    <row r="364" spans="1:5" ht="15">
      <c r="A364">
        <v>358</v>
      </c>
      <c r="B364">
        <v>9020</v>
      </c>
      <c r="C364" t="s">
        <v>378</v>
      </c>
      <c r="D364" t="str">
        <f>"201511018959"</f>
        <v>201511018959</v>
      </c>
      <c r="E364" t="s">
        <v>25</v>
      </c>
    </row>
    <row r="365" spans="1:5" ht="15">
      <c r="A365">
        <v>359</v>
      </c>
      <c r="B365">
        <v>9032</v>
      </c>
      <c r="C365" t="s">
        <v>154</v>
      </c>
      <c r="D365" t="str">
        <f>"201510003647"</f>
        <v>201510003647</v>
      </c>
      <c r="E365" t="s">
        <v>101</v>
      </c>
    </row>
    <row r="366" spans="1:5" ht="15">
      <c r="A366">
        <v>360</v>
      </c>
      <c r="B366">
        <v>9053</v>
      </c>
      <c r="C366" t="s">
        <v>272</v>
      </c>
      <c r="D366" t="str">
        <f>"201511017295"</f>
        <v>201511017295</v>
      </c>
      <c r="E366" t="s">
        <v>12</v>
      </c>
    </row>
    <row r="367" spans="1:5" ht="15">
      <c r="A367">
        <v>361</v>
      </c>
      <c r="B367">
        <v>9068</v>
      </c>
      <c r="C367" t="s">
        <v>32</v>
      </c>
      <c r="D367" t="str">
        <f>"201402000930"</f>
        <v>201402000930</v>
      </c>
      <c r="E367" t="s">
        <v>25</v>
      </c>
    </row>
    <row r="368" spans="1:5" ht="15">
      <c r="A368">
        <v>362</v>
      </c>
      <c r="B368">
        <v>9071</v>
      </c>
      <c r="C368" t="s">
        <v>150</v>
      </c>
      <c r="D368" t="str">
        <f>"201502002914"</f>
        <v>201502002914</v>
      </c>
      <c r="E368" t="s">
        <v>14</v>
      </c>
    </row>
    <row r="369" spans="1:5" ht="15">
      <c r="A369">
        <v>363</v>
      </c>
      <c r="B369">
        <v>9080</v>
      </c>
      <c r="C369" t="s">
        <v>368</v>
      </c>
      <c r="D369" t="str">
        <f>"201511018072"</f>
        <v>201511018072</v>
      </c>
      <c r="E369" t="s">
        <v>9</v>
      </c>
    </row>
    <row r="370" spans="1:5" ht="15">
      <c r="A370">
        <v>364</v>
      </c>
      <c r="B370">
        <v>9083</v>
      </c>
      <c r="C370" t="s">
        <v>329</v>
      </c>
      <c r="D370" t="str">
        <f>"201511019885"</f>
        <v>201511019885</v>
      </c>
      <c r="E370" t="s">
        <v>22</v>
      </c>
    </row>
    <row r="371" spans="1:5" ht="15">
      <c r="A371">
        <v>365</v>
      </c>
      <c r="B371">
        <v>9144</v>
      </c>
      <c r="C371" t="s">
        <v>372</v>
      </c>
      <c r="D371" t="str">
        <f>"201511009099"</f>
        <v>201511009099</v>
      </c>
      <c r="E371" t="s">
        <v>12</v>
      </c>
    </row>
    <row r="372" spans="1:5" ht="15">
      <c r="A372">
        <v>366</v>
      </c>
      <c r="B372">
        <v>9153</v>
      </c>
      <c r="C372" t="s">
        <v>288</v>
      </c>
      <c r="D372" t="str">
        <f>"201511033450"</f>
        <v>201511033450</v>
      </c>
      <c r="E372" t="s">
        <v>25</v>
      </c>
    </row>
    <row r="373" spans="1:5" ht="15">
      <c r="A373">
        <v>367</v>
      </c>
      <c r="B373">
        <v>9187</v>
      </c>
      <c r="C373" t="s">
        <v>44</v>
      </c>
      <c r="D373" t="str">
        <f>"201511034076"</f>
        <v>201511034076</v>
      </c>
      <c r="E373" t="s">
        <v>25</v>
      </c>
    </row>
    <row r="374" spans="1:5" ht="15">
      <c r="A374">
        <v>368</v>
      </c>
      <c r="B374">
        <v>9196</v>
      </c>
      <c r="C374" t="s">
        <v>15</v>
      </c>
      <c r="D374" t="str">
        <f>"201511034056"</f>
        <v>201511034056</v>
      </c>
      <c r="E374" t="s">
        <v>16</v>
      </c>
    </row>
    <row r="375" spans="1:5" ht="15">
      <c r="A375">
        <v>369</v>
      </c>
      <c r="B375">
        <v>9221</v>
      </c>
      <c r="C375" t="s">
        <v>313</v>
      </c>
      <c r="D375" t="str">
        <f>"201511020816"</f>
        <v>201511020816</v>
      </c>
      <c r="E375" t="s">
        <v>28</v>
      </c>
    </row>
    <row r="376" spans="1:5" ht="15">
      <c r="A376">
        <v>370</v>
      </c>
      <c r="B376">
        <v>9223</v>
      </c>
      <c r="C376" t="s">
        <v>366</v>
      </c>
      <c r="D376" t="str">
        <f>"201511009798"</f>
        <v>201511009798</v>
      </c>
      <c r="E376" t="s">
        <v>101</v>
      </c>
    </row>
    <row r="377" spans="1:5" ht="15">
      <c r="A377">
        <v>371</v>
      </c>
      <c r="B377">
        <v>9231</v>
      </c>
      <c r="C377" t="s">
        <v>316</v>
      </c>
      <c r="D377" t="str">
        <f>"201511019002"</f>
        <v>201511019002</v>
      </c>
      <c r="E377" t="s">
        <v>14</v>
      </c>
    </row>
    <row r="378" spans="1:5" ht="15">
      <c r="A378">
        <v>372</v>
      </c>
      <c r="B378">
        <v>9245</v>
      </c>
      <c r="C378" t="s">
        <v>334</v>
      </c>
      <c r="D378" t="str">
        <f>"201511032265"</f>
        <v>201511032265</v>
      </c>
      <c r="E378" t="s">
        <v>160</v>
      </c>
    </row>
    <row r="379" spans="1:5" ht="15">
      <c r="A379">
        <v>373</v>
      </c>
      <c r="B379">
        <v>9247</v>
      </c>
      <c r="C379" t="s">
        <v>75</v>
      </c>
      <c r="D379" t="str">
        <f>"201511032244"</f>
        <v>201511032244</v>
      </c>
      <c r="E379" t="s">
        <v>9</v>
      </c>
    </row>
    <row r="380" spans="1:5" ht="15">
      <c r="A380">
        <v>374</v>
      </c>
      <c r="B380">
        <v>9304</v>
      </c>
      <c r="C380" t="s">
        <v>399</v>
      </c>
      <c r="D380" t="str">
        <f>"201511007528"</f>
        <v>201511007528</v>
      </c>
      <c r="E380" t="s">
        <v>25</v>
      </c>
    </row>
    <row r="381" spans="1:5" ht="15">
      <c r="A381">
        <v>375</v>
      </c>
      <c r="B381">
        <v>9306</v>
      </c>
      <c r="C381" t="s">
        <v>357</v>
      </c>
      <c r="D381" t="str">
        <f>"201511030410"</f>
        <v>201511030410</v>
      </c>
      <c r="E381" t="s">
        <v>101</v>
      </c>
    </row>
    <row r="382" spans="1:5" ht="15">
      <c r="A382">
        <v>376</v>
      </c>
      <c r="B382">
        <v>9324</v>
      </c>
      <c r="C382" t="s">
        <v>73</v>
      </c>
      <c r="D382" t="str">
        <f>"201511032928"</f>
        <v>201511032928</v>
      </c>
      <c r="E382" t="s">
        <v>25</v>
      </c>
    </row>
    <row r="383" spans="1:5" ht="15">
      <c r="A383">
        <v>377</v>
      </c>
      <c r="B383">
        <v>9331</v>
      </c>
      <c r="C383" t="s">
        <v>348</v>
      </c>
      <c r="D383" t="str">
        <f>"201511025479"</f>
        <v>201511025479</v>
      </c>
      <c r="E383" t="s">
        <v>16</v>
      </c>
    </row>
    <row r="384" spans="1:5" ht="15">
      <c r="A384">
        <v>378</v>
      </c>
      <c r="B384">
        <v>9332</v>
      </c>
      <c r="C384" t="s">
        <v>165</v>
      </c>
      <c r="D384" t="str">
        <f>"201511033321"</f>
        <v>201511033321</v>
      </c>
      <c r="E384" t="str">
        <f>"001"</f>
        <v>001</v>
      </c>
    </row>
    <row r="385" spans="1:5" ht="15">
      <c r="A385">
        <v>379</v>
      </c>
      <c r="B385">
        <v>9351</v>
      </c>
      <c r="C385" t="s">
        <v>198</v>
      </c>
      <c r="D385" t="str">
        <f>"201511033156"</f>
        <v>201511033156</v>
      </c>
      <c r="E385" t="s">
        <v>25</v>
      </c>
    </row>
    <row r="386" spans="1:5" ht="15">
      <c r="A386">
        <v>380</v>
      </c>
      <c r="B386">
        <v>9370</v>
      </c>
      <c r="C386" t="s">
        <v>364</v>
      </c>
      <c r="D386" t="str">
        <f>"201511025651"</f>
        <v>201511025651</v>
      </c>
      <c r="E386" t="s">
        <v>14</v>
      </c>
    </row>
    <row r="387" spans="1:5" ht="15">
      <c r="A387">
        <v>381</v>
      </c>
      <c r="B387">
        <v>9389</v>
      </c>
      <c r="C387" t="s">
        <v>196</v>
      </c>
      <c r="D387" t="str">
        <f>"201511007731"</f>
        <v>201511007731</v>
      </c>
      <c r="E387" t="s">
        <v>197</v>
      </c>
    </row>
    <row r="388" spans="1:5" ht="15">
      <c r="A388">
        <v>382</v>
      </c>
      <c r="B388">
        <v>9397</v>
      </c>
      <c r="C388" t="s">
        <v>386</v>
      </c>
      <c r="D388" t="str">
        <f>"201511033865"</f>
        <v>201511033865</v>
      </c>
      <c r="E388" t="s">
        <v>25</v>
      </c>
    </row>
    <row r="389" spans="1:5" ht="15">
      <c r="A389">
        <v>383</v>
      </c>
      <c r="B389">
        <v>9410</v>
      </c>
      <c r="C389" t="s">
        <v>110</v>
      </c>
      <c r="D389" t="str">
        <f>"201508000208"</f>
        <v>201508000208</v>
      </c>
      <c r="E389" t="s">
        <v>14</v>
      </c>
    </row>
    <row r="390" spans="1:5" ht="15">
      <c r="A390">
        <v>384</v>
      </c>
      <c r="B390">
        <v>9424</v>
      </c>
      <c r="C390" t="s">
        <v>371</v>
      </c>
      <c r="D390" t="str">
        <f>"201511030312"</f>
        <v>201511030312</v>
      </c>
      <c r="E390" t="s">
        <v>16</v>
      </c>
    </row>
    <row r="391" spans="1:5" ht="15">
      <c r="A391">
        <v>385</v>
      </c>
      <c r="B391">
        <v>9425</v>
      </c>
      <c r="C391" t="s">
        <v>193</v>
      </c>
      <c r="D391" t="str">
        <f>"201511030321"</f>
        <v>201511030321</v>
      </c>
      <c r="E391" t="s">
        <v>12</v>
      </c>
    </row>
    <row r="392" spans="1:5" ht="15">
      <c r="A392">
        <v>386</v>
      </c>
      <c r="B392">
        <v>9426</v>
      </c>
      <c r="C392" t="s">
        <v>83</v>
      </c>
      <c r="D392" t="str">
        <f>"201511027888"</f>
        <v>201511027888</v>
      </c>
      <c r="E392" t="str">
        <f>"003"</f>
        <v>003</v>
      </c>
    </row>
    <row r="393" spans="1:5" ht="15">
      <c r="A393">
        <v>387</v>
      </c>
      <c r="B393">
        <v>9437</v>
      </c>
      <c r="C393" t="s">
        <v>204</v>
      </c>
      <c r="D393" t="str">
        <f>"201511032418"</f>
        <v>201511032418</v>
      </c>
      <c r="E393" t="s">
        <v>197</v>
      </c>
    </row>
    <row r="394" spans="1:5" ht="15">
      <c r="A394">
        <v>388</v>
      </c>
      <c r="B394">
        <v>9449</v>
      </c>
      <c r="C394" t="s">
        <v>285</v>
      </c>
      <c r="D394" t="str">
        <f>"201406000489"</f>
        <v>201406000489</v>
      </c>
      <c r="E394" t="str">
        <f>"007"</f>
        <v>007</v>
      </c>
    </row>
    <row r="395" spans="1:5" ht="15">
      <c r="A395">
        <v>389</v>
      </c>
      <c r="B395">
        <v>9462</v>
      </c>
      <c r="C395" t="s">
        <v>90</v>
      </c>
      <c r="D395" t="str">
        <f>"201511026464"</f>
        <v>201511026464</v>
      </c>
      <c r="E395" t="str">
        <f>"009"</f>
        <v>009</v>
      </c>
    </row>
    <row r="396" spans="1:5" ht="15">
      <c r="A396">
        <v>390</v>
      </c>
      <c r="B396">
        <v>9476</v>
      </c>
      <c r="C396" t="s">
        <v>34</v>
      </c>
      <c r="D396" t="str">
        <f>"201511032250"</f>
        <v>201511032250</v>
      </c>
      <c r="E396" t="s">
        <v>14</v>
      </c>
    </row>
    <row r="397" spans="1:5" ht="15">
      <c r="A397">
        <v>391</v>
      </c>
      <c r="B397">
        <v>9487</v>
      </c>
      <c r="C397" t="s">
        <v>302</v>
      </c>
      <c r="D397" t="str">
        <f>"201511028506"</f>
        <v>201511028506</v>
      </c>
      <c r="E397" t="s">
        <v>25</v>
      </c>
    </row>
    <row r="398" spans="1:5" ht="15">
      <c r="A398">
        <v>392</v>
      </c>
      <c r="B398">
        <v>9496</v>
      </c>
      <c r="C398" t="s">
        <v>305</v>
      </c>
      <c r="D398" t="str">
        <f>"201511032748"</f>
        <v>201511032748</v>
      </c>
      <c r="E398" t="s">
        <v>25</v>
      </c>
    </row>
    <row r="399" spans="1:5" ht="15">
      <c r="A399">
        <v>393</v>
      </c>
      <c r="B399">
        <v>9512</v>
      </c>
      <c r="C399" t="s">
        <v>97</v>
      </c>
      <c r="D399" t="str">
        <f>"201406008978"</f>
        <v>201406008978</v>
      </c>
      <c r="E399" t="s">
        <v>25</v>
      </c>
    </row>
    <row r="400" spans="1:5" ht="15">
      <c r="A400">
        <v>394</v>
      </c>
      <c r="B400">
        <v>9516</v>
      </c>
      <c r="C400" t="s">
        <v>222</v>
      </c>
      <c r="D400" t="str">
        <f>"201504001135"</f>
        <v>201504001135</v>
      </c>
      <c r="E400" t="str">
        <f>"009"</f>
        <v>009</v>
      </c>
    </row>
    <row r="401" spans="1:5" ht="15">
      <c r="A401">
        <v>395</v>
      </c>
      <c r="B401">
        <v>9533</v>
      </c>
      <c r="C401" t="s">
        <v>296</v>
      </c>
      <c r="E401" t="s">
        <v>10</v>
      </c>
    </row>
    <row r="402" spans="1:5" ht="15">
      <c r="A402">
        <v>396</v>
      </c>
      <c r="B402">
        <v>9534</v>
      </c>
      <c r="C402" t="s">
        <v>394</v>
      </c>
      <c r="E402" t="s">
        <v>10</v>
      </c>
    </row>
    <row r="403" spans="1:5" ht="15">
      <c r="A403">
        <v>397</v>
      </c>
      <c r="B403">
        <v>9535</v>
      </c>
      <c r="C403">
        <v>2713421</v>
      </c>
      <c r="E403" t="s">
        <v>10</v>
      </c>
    </row>
    <row r="404" spans="1:5" ht="15">
      <c r="A404">
        <v>398</v>
      </c>
      <c r="B404">
        <v>9536</v>
      </c>
      <c r="C404" t="s">
        <v>318</v>
      </c>
      <c r="E404" t="s">
        <v>10</v>
      </c>
    </row>
    <row r="405" spans="1:5" ht="15">
      <c r="A405">
        <v>399</v>
      </c>
      <c r="B405">
        <v>9537</v>
      </c>
      <c r="C405" t="s">
        <v>192</v>
      </c>
      <c r="E405" t="s">
        <v>10</v>
      </c>
    </row>
    <row r="406" spans="1:5" ht="15">
      <c r="A406">
        <v>400</v>
      </c>
      <c r="B406">
        <v>9538</v>
      </c>
      <c r="C406" t="s">
        <v>310</v>
      </c>
      <c r="E406" t="s">
        <v>10</v>
      </c>
    </row>
    <row r="407" spans="1:5" ht="15">
      <c r="A407">
        <v>401</v>
      </c>
      <c r="B407">
        <v>9539</v>
      </c>
      <c r="C407" t="s">
        <v>326</v>
      </c>
      <c r="E407" t="s">
        <v>10</v>
      </c>
    </row>
    <row r="408" spans="1:5" ht="15">
      <c r="A408">
        <v>402</v>
      </c>
      <c r="B408">
        <v>9540</v>
      </c>
      <c r="C408" t="s">
        <v>392</v>
      </c>
      <c r="E408" t="s">
        <v>10</v>
      </c>
    </row>
    <row r="409" spans="1:5" ht="15">
      <c r="A409">
        <v>403</v>
      </c>
      <c r="B409">
        <v>9541</v>
      </c>
      <c r="C409" t="s">
        <v>362</v>
      </c>
      <c r="E409" t="s">
        <v>10</v>
      </c>
    </row>
    <row r="412" ht="15">
      <c r="A412" t="s">
        <v>428</v>
      </c>
    </row>
    <row r="413" ht="15">
      <c r="A413" t="s">
        <v>429</v>
      </c>
    </row>
    <row r="414" ht="15">
      <c r="A414" t="s">
        <v>428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Kotsira Panagiota</dc:creator>
  <cp:keywords/>
  <dc:description/>
  <cp:lastModifiedBy>Σταύρος Λαζαρόγγονας</cp:lastModifiedBy>
  <dcterms:created xsi:type="dcterms:W3CDTF">2016-05-19T09:02:41Z</dcterms:created>
  <dcterms:modified xsi:type="dcterms:W3CDTF">2016-05-19T10:09:58Z</dcterms:modified>
  <cp:category/>
  <cp:version/>
  <cp:contentType/>
  <cp:contentStatus/>
</cp:coreProperties>
</file>